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wigga\Desktop\"/>
    </mc:Choice>
  </mc:AlternateContent>
  <xr:revisionPtr revIDLastSave="0" documentId="8_{E991A123-053C-4FB0-B976-A883686DE204}" xr6:coauthVersionLast="36" xr6:coauthVersionMax="36" xr10:uidLastSave="{00000000-0000-0000-0000-000000000000}"/>
  <bookViews>
    <workbookView xWindow="0" yWindow="0" windowWidth="10500" windowHeight="7365" tabRatio="765" firstSheet="3" activeTab="3" xr2:uid="{00000000-000D-0000-FFFF-FFFF00000000}"/>
  </bookViews>
  <sheets>
    <sheet name="Cover" sheetId="16" r:id="rId1"/>
    <sheet name="Results" sheetId="10" r:id="rId2"/>
    <sheet name="Sheet 1_Overarching Assumptions" sheetId="4" r:id="rId3"/>
    <sheet name="Sheet_2 Inputs &amp; Outputs (t)" sheetId="13" r:id="rId4"/>
    <sheet name="Sheet_3 Capex and Opex Costs" sheetId="14" r:id="rId5"/>
    <sheet name="Sheet 4_Benefits" sheetId="15" r:id="rId6"/>
    <sheet name="Sheet 5_Base Case" sheetId="7" r:id="rId7"/>
    <sheet name="Sheet 6_Scenario 1" sheetId="5" r:id="rId8"/>
    <sheet name="Sheet 7_Non-Market Values" sheetId="12" r:id="rId9"/>
  </sheets>
  <definedNames>
    <definedName name="_xlnm._FilterDatabase" localSheetId="2" hidden="1">'Sheet 1_Overarching Assumptions'!#REF!</definedName>
    <definedName name="_ftn1" localSheetId="8">'Sheet 7_Non-Market Values'!$A$9</definedName>
    <definedName name="_ftn2" localSheetId="8">'Sheet 7_Non-Market Values'!$A$10</definedName>
    <definedName name="_ftn3" localSheetId="8">'Sheet 7_Non-Market Values'!$A$33</definedName>
    <definedName name="_ftn4" localSheetId="8">'Sheet 7_Non-Market Values'!$A$34</definedName>
    <definedName name="_ftnref1" localSheetId="8">'Sheet 7_Non-Market Values'!$A$4</definedName>
    <definedName name="_ftnref2" localSheetId="8">'Sheet 7_Non-Market Values'!$A$5</definedName>
    <definedName name="_ftnref3" localSheetId="8">'Sheet 7_Non-Market Values'!$A$15</definedName>
    <definedName name="_ftnref4" localSheetId="8">'Sheet 7_Non-Market Values'!$A$23</definedName>
    <definedName name="analysis_period">'Sheet 1_Overarching Assumptions'!$C$16</definedName>
    <definedName name="analysis_start">'Sheet 1_Overarching Assumptions'!$C$17</definedName>
    <definedName name="discountrate">'Sheet 1_Overarching Assumptions'!$C$13</definedName>
    <definedName name="discountrate_10percent">'Sheet 1_Overarching Assumptions'!$C$15</definedName>
    <definedName name="discountrate_4percent">'Sheet 1_Overarching Assumptions'!$C$14</definedName>
    <definedName name="OLE_LINK1" localSheetId="8">'Sheet 7_Non-Market Values'!$A$1</definedName>
    <definedName name="_xlnm.Print_Area" localSheetId="1">Results!$A$1:$H$32</definedName>
    <definedName name="_xlnm.Print_Area" localSheetId="2">'Sheet 1_Overarching Assumptions'!$A$1:$J$18</definedName>
    <definedName name="_xlnm.Print_Area" localSheetId="5">'Sheet 4_Benefits'!$A$1:$AM$93</definedName>
    <definedName name="_xlnm.Print_Area" localSheetId="6">'Sheet 5_Base Case'!$A$1:$AQ$20</definedName>
    <definedName name="_xlnm.Print_Area" localSheetId="7">'Sheet 6_Scenario 1'!$A$1:$AQ$30</definedName>
    <definedName name="_xlnm.Print_Area" localSheetId="3">'Sheet_2 Inputs &amp; Outputs (t)'!$A$1:$AK$118</definedName>
    <definedName name="_xlnm.Print_Area" localSheetId="4">'Sheet_3 Capex and Opex Costs'!$A$1:$AL$74</definedName>
    <definedName name="Product_Options">'Sheet_2 Inputs &amp; Outputs (t)'!$B$44:$B$48</definedName>
    <definedName name="solver_adj" localSheetId="2" hidden="1">'Sheet 1_Overarching Assumptions'!#REF!</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'Sheet 1_Overarching Assumptions'!#REF!</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0</definedName>
    <definedName name="solver_ver" localSheetId="2" hidden="1">3</definedName>
    <definedName name="test_options">'Sheet_2 Inputs &amp; Outputs (t)'!$B$82:$B$85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9" i="7" l="1"/>
  <c r="G18" i="7"/>
  <c r="G17" i="7"/>
  <c r="G13" i="7"/>
  <c r="G12" i="7"/>
  <c r="G19" i="5"/>
  <c r="G18" i="5"/>
  <c r="G17" i="5"/>
  <c r="G13" i="5"/>
  <c r="G12" i="5"/>
  <c r="G91" i="15" l="1"/>
  <c r="G90" i="15"/>
  <c r="G89" i="15"/>
  <c r="G88" i="15"/>
  <c r="G87" i="15"/>
  <c r="G86" i="15"/>
  <c r="G85" i="15"/>
  <c r="G84" i="15"/>
  <c r="G83" i="15"/>
  <c r="G82" i="15"/>
  <c r="G78" i="15"/>
  <c r="G77" i="15"/>
  <c r="G76" i="15"/>
  <c r="G75" i="15"/>
  <c r="G74" i="15"/>
  <c r="G73" i="15"/>
  <c r="G72" i="15"/>
  <c r="G71" i="15"/>
  <c r="G70" i="15"/>
  <c r="G69" i="15"/>
  <c r="G62" i="15"/>
  <c r="G61" i="15"/>
  <c r="G60" i="15"/>
  <c r="G59" i="15"/>
  <c r="G58" i="15"/>
  <c r="G57" i="15"/>
  <c r="G56" i="15"/>
  <c r="G55" i="15"/>
  <c r="G54" i="15"/>
  <c r="G53" i="15"/>
  <c r="G49" i="15"/>
  <c r="G48" i="15"/>
  <c r="G47" i="15"/>
  <c r="G46" i="15"/>
  <c r="G45" i="15"/>
  <c r="G44" i="15"/>
  <c r="G43" i="15"/>
  <c r="G42" i="15"/>
  <c r="G41" i="15"/>
  <c r="G40" i="15"/>
  <c r="G35" i="15"/>
  <c r="G34" i="15"/>
  <c r="G33" i="15"/>
  <c r="G32" i="15"/>
  <c r="G31" i="15"/>
  <c r="G30" i="15"/>
  <c r="G29" i="15"/>
  <c r="G28" i="15"/>
  <c r="G27" i="15"/>
  <c r="G26" i="15"/>
  <c r="G25" i="15"/>
  <c r="G24" i="15"/>
  <c r="G23" i="15"/>
  <c r="G22" i="15"/>
  <c r="G18" i="15"/>
  <c r="G17" i="15"/>
  <c r="G16" i="15"/>
  <c r="G15" i="15"/>
  <c r="G14" i="15"/>
  <c r="G13" i="15"/>
  <c r="G12" i="15"/>
  <c r="G11" i="15"/>
  <c r="G10" i="15"/>
  <c r="G9" i="15"/>
  <c r="G8" i="15"/>
  <c r="G7" i="15"/>
  <c r="G6" i="15"/>
  <c r="G5" i="15"/>
  <c r="F72" i="14"/>
  <c r="F71" i="14"/>
  <c r="F70" i="14"/>
  <c r="F69" i="14"/>
  <c r="F68" i="14"/>
  <c r="F67" i="14"/>
  <c r="F66" i="14"/>
  <c r="F64" i="14"/>
  <c r="F63" i="14"/>
  <c r="F46" i="14"/>
  <c r="F45" i="14"/>
  <c r="F44" i="14"/>
  <c r="F43" i="14"/>
  <c r="F42" i="14"/>
  <c r="F41" i="14"/>
  <c r="F40" i="14"/>
  <c r="F39" i="14"/>
  <c r="F38" i="14"/>
  <c r="F37" i="14"/>
  <c r="F36" i="14"/>
  <c r="F62" i="14"/>
  <c r="F61" i="14"/>
  <c r="F60" i="14"/>
  <c r="F59" i="14"/>
  <c r="F58" i="14"/>
  <c r="F57" i="14"/>
  <c r="F56" i="14"/>
  <c r="F55" i="14"/>
  <c r="F54" i="14"/>
  <c r="F50" i="14"/>
  <c r="F49" i="14"/>
  <c r="F48" i="14"/>
  <c r="F47" i="14"/>
  <c r="F35" i="14"/>
  <c r="F34" i="14"/>
  <c r="F33" i="14"/>
  <c r="F32" i="14"/>
  <c r="F27" i="14"/>
  <c r="F26" i="14"/>
  <c r="F25" i="14"/>
  <c r="F24" i="14"/>
  <c r="F23" i="14"/>
  <c r="F22" i="14"/>
  <c r="F21" i="14"/>
  <c r="F20" i="14"/>
  <c r="F19" i="14"/>
  <c r="F18" i="14"/>
  <c r="F5" i="14"/>
  <c r="F14" i="14"/>
  <c r="F13" i="14"/>
  <c r="F12" i="14"/>
  <c r="F11" i="14"/>
  <c r="F10" i="14"/>
  <c r="F9" i="14"/>
  <c r="F8" i="14"/>
  <c r="F7" i="14"/>
  <c r="F6" i="14"/>
  <c r="I2" i="15"/>
  <c r="H2" i="14"/>
  <c r="G2" i="13"/>
  <c r="D8" i="5" l="1"/>
  <c r="J2" i="15" l="1"/>
  <c r="I2" i="14"/>
  <c r="H2" i="13"/>
  <c r="G20" i="13" l="1"/>
  <c r="G37" i="13"/>
  <c r="G58" i="13"/>
  <c r="G39" i="13" l="1"/>
  <c r="I79" i="15"/>
  <c r="K92" i="15"/>
  <c r="N63" i="15"/>
  <c r="K50" i="15"/>
  <c r="C29" i="15"/>
  <c r="C30" i="15"/>
  <c r="C31" i="15"/>
  <c r="H16" i="15"/>
  <c r="H15" i="15"/>
  <c r="H14" i="15"/>
  <c r="H13" i="15"/>
  <c r="H35" i="15"/>
  <c r="H34" i="15"/>
  <c r="H33" i="15"/>
  <c r="H32" i="15"/>
  <c r="H31" i="15"/>
  <c r="G76" i="13" l="1"/>
  <c r="I65" i="14"/>
  <c r="J65" i="14"/>
  <c r="K65" i="14"/>
  <c r="L65" i="14"/>
  <c r="M65" i="14"/>
  <c r="N65" i="14"/>
  <c r="O65" i="14"/>
  <c r="P65" i="14"/>
  <c r="Q65" i="14"/>
  <c r="R65" i="14"/>
  <c r="S65" i="14"/>
  <c r="T65" i="14"/>
  <c r="U65" i="14"/>
  <c r="V65" i="14"/>
  <c r="W65" i="14"/>
  <c r="X65" i="14"/>
  <c r="Y65" i="14"/>
  <c r="Z65" i="14"/>
  <c r="AA65" i="14"/>
  <c r="AB65" i="14"/>
  <c r="AC65" i="14"/>
  <c r="AD65" i="14"/>
  <c r="AE65" i="14"/>
  <c r="AF65" i="14"/>
  <c r="AG65" i="14"/>
  <c r="AH65" i="14"/>
  <c r="AI65" i="14"/>
  <c r="AJ65" i="14"/>
  <c r="AK65" i="14"/>
  <c r="AL65" i="14"/>
  <c r="H18" i="5" l="1"/>
  <c r="H18" i="7"/>
  <c r="H15" i="14"/>
  <c r="C23" i="15"/>
  <c r="C24" i="15"/>
  <c r="C25" i="15"/>
  <c r="C26" i="15"/>
  <c r="C27" i="15"/>
  <c r="C28" i="15"/>
  <c r="G92" i="15" l="1"/>
  <c r="G79" i="15"/>
  <c r="G63" i="15"/>
  <c r="G50" i="15"/>
  <c r="G36" i="15"/>
  <c r="G19" i="15"/>
  <c r="F15" i="14"/>
  <c r="F28" i="14"/>
  <c r="F51" i="14"/>
  <c r="A53" i="15" l="1"/>
  <c r="A54" i="15" s="1"/>
  <c r="A55" i="15" s="1"/>
  <c r="A56" i="15" s="1"/>
  <c r="A57" i="15" s="1"/>
  <c r="A58" i="15" s="1"/>
  <c r="A59" i="15" s="1"/>
  <c r="A60" i="15" s="1"/>
  <c r="A61" i="15" s="1"/>
  <c r="A62" i="15" s="1"/>
  <c r="A40" i="15"/>
  <c r="A41" i="15" s="1"/>
  <c r="A42" i="15" s="1"/>
  <c r="A43" i="15" s="1"/>
  <c r="A44" i="15" s="1"/>
  <c r="A45" i="15" s="1"/>
  <c r="A46" i="15" s="1"/>
  <c r="A47" i="15" s="1"/>
  <c r="A48" i="15" s="1"/>
  <c r="A49" i="15" s="1"/>
  <c r="C22" i="15"/>
  <c r="K63" i="15" l="1"/>
  <c r="O18" i="5" s="1"/>
  <c r="O50" i="15"/>
  <c r="S18" i="7" s="1"/>
  <c r="S50" i="15"/>
  <c r="W18" i="7" s="1"/>
  <c r="O63" i="15"/>
  <c r="S18" i="5" s="1"/>
  <c r="AI50" i="15"/>
  <c r="AM18" i="7" s="1"/>
  <c r="H43" i="15"/>
  <c r="H47" i="15"/>
  <c r="M63" i="15"/>
  <c r="Q18" i="5" s="1"/>
  <c r="Q63" i="15"/>
  <c r="U18" i="5" s="1"/>
  <c r="U63" i="15"/>
  <c r="Y18" i="5" s="1"/>
  <c r="Y63" i="15"/>
  <c r="AC18" i="5" s="1"/>
  <c r="AC63" i="15"/>
  <c r="AG18" i="5" s="1"/>
  <c r="AG63" i="15"/>
  <c r="AK18" i="5" s="1"/>
  <c r="AK63" i="15"/>
  <c r="AO18" i="5" s="1"/>
  <c r="J63" i="15"/>
  <c r="N18" i="5" s="1"/>
  <c r="R18" i="5"/>
  <c r="R63" i="15"/>
  <c r="V18" i="5" s="1"/>
  <c r="V63" i="15"/>
  <c r="Z18" i="5" s="1"/>
  <c r="Z63" i="15"/>
  <c r="AD18" i="5" s="1"/>
  <c r="AD63" i="15"/>
  <c r="AH18" i="5" s="1"/>
  <c r="AH63" i="15"/>
  <c r="AL18" i="5" s="1"/>
  <c r="AL63" i="15"/>
  <c r="AP18" i="5" s="1"/>
  <c r="J50" i="15"/>
  <c r="N18" i="7" s="1"/>
  <c r="N50" i="15"/>
  <c r="R18" i="7" s="1"/>
  <c r="R50" i="15"/>
  <c r="V18" i="7" s="1"/>
  <c r="V50" i="15"/>
  <c r="Z18" i="7" s="1"/>
  <c r="Z50" i="15"/>
  <c r="AD18" i="7" s="1"/>
  <c r="AD50" i="15"/>
  <c r="AH18" i="7" s="1"/>
  <c r="AH50" i="15"/>
  <c r="AL18" i="7" s="1"/>
  <c r="AL50" i="15"/>
  <c r="AP18" i="7" s="1"/>
  <c r="O18" i="7"/>
  <c r="W50" i="15"/>
  <c r="AA18" i="7" s="1"/>
  <c r="AA50" i="15"/>
  <c r="AE18" i="7" s="1"/>
  <c r="AE50" i="15"/>
  <c r="AI18" i="7" s="1"/>
  <c r="AM50" i="15"/>
  <c r="AQ18" i="7" s="1"/>
  <c r="H45" i="15"/>
  <c r="H49" i="15"/>
  <c r="AA63" i="15"/>
  <c r="AE18" i="5" s="1"/>
  <c r="AE63" i="15"/>
  <c r="AI18" i="5" s="1"/>
  <c r="P63" i="15"/>
  <c r="T18" i="5" s="1"/>
  <c r="X63" i="15"/>
  <c r="AB18" i="5" s="1"/>
  <c r="AF63" i="15"/>
  <c r="AJ18" i="5" s="1"/>
  <c r="H41" i="15"/>
  <c r="P50" i="15"/>
  <c r="T18" i="7" s="1"/>
  <c r="X50" i="15"/>
  <c r="AB18" i="7" s="1"/>
  <c r="AF50" i="15"/>
  <c r="AJ18" i="7" s="1"/>
  <c r="H57" i="15"/>
  <c r="H42" i="15"/>
  <c r="H44" i="15"/>
  <c r="H46" i="15"/>
  <c r="H48" i="15"/>
  <c r="L63" i="15"/>
  <c r="P18" i="5" s="1"/>
  <c r="T63" i="15"/>
  <c r="X18" i="5" s="1"/>
  <c r="AB63" i="15"/>
  <c r="AF18" i="5" s="1"/>
  <c r="AJ63" i="15"/>
  <c r="AN18" i="5" s="1"/>
  <c r="L50" i="15"/>
  <c r="P18" i="7" s="1"/>
  <c r="T50" i="15"/>
  <c r="X18" i="7" s="1"/>
  <c r="AB50" i="15"/>
  <c r="AF18" i="7" s="1"/>
  <c r="AJ50" i="15"/>
  <c r="AN18" i="7" s="1"/>
  <c r="H55" i="15"/>
  <c r="H59" i="15"/>
  <c r="H61" i="15"/>
  <c r="H54" i="15"/>
  <c r="S63" i="15"/>
  <c r="W18" i="5" s="1"/>
  <c r="W63" i="15"/>
  <c r="AA18" i="5" s="1"/>
  <c r="AI63" i="15"/>
  <c r="AM18" i="5" s="1"/>
  <c r="AM63" i="15"/>
  <c r="AQ18" i="5" s="1"/>
  <c r="H56" i="15"/>
  <c r="H58" i="15"/>
  <c r="H60" i="15"/>
  <c r="H62" i="15"/>
  <c r="H53" i="15"/>
  <c r="I63" i="15"/>
  <c r="M18" i="5" s="1"/>
  <c r="H40" i="15"/>
  <c r="I50" i="15"/>
  <c r="M18" i="7" s="1"/>
  <c r="M50" i="15"/>
  <c r="Q18" i="7" s="1"/>
  <c r="Q50" i="15"/>
  <c r="U18" i="7" s="1"/>
  <c r="U50" i="15"/>
  <c r="Y18" i="7" s="1"/>
  <c r="Y50" i="15"/>
  <c r="AC18" i="7" s="1"/>
  <c r="AC50" i="15"/>
  <c r="AG18" i="7" s="1"/>
  <c r="AG50" i="15"/>
  <c r="AK18" i="7" s="1"/>
  <c r="AK50" i="15"/>
  <c r="AO18" i="7" s="1"/>
  <c r="K18" i="5" l="1"/>
  <c r="K18" i="7"/>
  <c r="H50" i="15"/>
  <c r="H63" i="15"/>
  <c r="A1" i="5" l="1"/>
  <c r="A1" i="7"/>
  <c r="G24" i="14" l="1"/>
  <c r="G25" i="14"/>
  <c r="G26" i="14"/>
  <c r="G11" i="14"/>
  <c r="G12" i="14"/>
  <c r="G13" i="14"/>
  <c r="G48" i="14" l="1"/>
  <c r="G49" i="14"/>
  <c r="G70" i="14" l="1"/>
  <c r="G71" i="14"/>
  <c r="G45" i="14" l="1"/>
  <c r="G42" i="14"/>
  <c r="G23" i="14"/>
  <c r="G10" i="14"/>
  <c r="G44" i="14" l="1"/>
  <c r="G43" i="14"/>
  <c r="B5" i="7"/>
  <c r="H65" i="14"/>
  <c r="F65" i="14" s="1"/>
  <c r="H19" i="5"/>
  <c r="H17" i="5"/>
  <c r="H13" i="5"/>
  <c r="H12" i="5"/>
  <c r="H91" i="15"/>
  <c r="H90" i="15"/>
  <c r="H89" i="15"/>
  <c r="H88" i="15"/>
  <c r="H87" i="15"/>
  <c r="H86" i="15"/>
  <c r="H85" i="15"/>
  <c r="H84" i="15"/>
  <c r="H83" i="15"/>
  <c r="H82" i="15"/>
  <c r="A82" i="15"/>
  <c r="A83" i="15" s="1"/>
  <c r="A84" i="15" s="1"/>
  <c r="A85" i="15" s="1"/>
  <c r="A86" i="15" s="1"/>
  <c r="A87" i="15" s="1"/>
  <c r="A88" i="15" s="1"/>
  <c r="A89" i="15" s="1"/>
  <c r="A90" i="15" s="1"/>
  <c r="A91" i="15" s="1"/>
  <c r="AL92" i="15"/>
  <c r="AP19" i="5" s="1"/>
  <c r="AH92" i="15"/>
  <c r="AL19" i="5" s="1"/>
  <c r="AD92" i="15"/>
  <c r="AH19" i="5" s="1"/>
  <c r="Z92" i="15"/>
  <c r="AD19" i="5" s="1"/>
  <c r="V92" i="15"/>
  <c r="Z19" i="5" s="1"/>
  <c r="R92" i="15"/>
  <c r="V19" i="5" s="1"/>
  <c r="N92" i="15"/>
  <c r="R19" i="5" s="1"/>
  <c r="J92" i="15"/>
  <c r="N19" i="5" s="1"/>
  <c r="AM92" i="15"/>
  <c r="AQ19" i="5" s="1"/>
  <c r="AK92" i="15"/>
  <c r="AO19" i="5" s="1"/>
  <c r="AJ92" i="15"/>
  <c r="AN19" i="5" s="1"/>
  <c r="AI92" i="15"/>
  <c r="AM19" i="5" s="1"/>
  <c r="AG92" i="15"/>
  <c r="AK19" i="5" s="1"/>
  <c r="AF92" i="15"/>
  <c r="AJ19" i="5" s="1"/>
  <c r="AE92" i="15"/>
  <c r="AI19" i="5" s="1"/>
  <c r="AC92" i="15"/>
  <c r="AG19" i="5" s="1"/>
  <c r="AB92" i="15"/>
  <c r="AF19" i="5" s="1"/>
  <c r="AA92" i="15"/>
  <c r="AE19" i="5" s="1"/>
  <c r="Y92" i="15"/>
  <c r="AC19" i="5" s="1"/>
  <c r="X92" i="15"/>
  <c r="AB19" i="5" s="1"/>
  <c r="W92" i="15"/>
  <c r="AA19" i="5" s="1"/>
  <c r="U92" i="15"/>
  <c r="Y19" i="5" s="1"/>
  <c r="T92" i="15"/>
  <c r="X19" i="5" s="1"/>
  <c r="S92" i="15"/>
  <c r="W19" i="5" s="1"/>
  <c r="Q92" i="15"/>
  <c r="U19" i="5" s="1"/>
  <c r="P92" i="15"/>
  <c r="T19" i="5" s="1"/>
  <c r="O92" i="15"/>
  <c r="S19" i="5" s="1"/>
  <c r="M92" i="15"/>
  <c r="Q19" i="5" s="1"/>
  <c r="L92" i="15"/>
  <c r="P19" i="5" s="1"/>
  <c r="I92" i="15"/>
  <c r="M19" i="5" s="1"/>
  <c r="H78" i="15"/>
  <c r="H77" i="15"/>
  <c r="H76" i="15"/>
  <c r="H75" i="15"/>
  <c r="H74" i="15"/>
  <c r="H73" i="15"/>
  <c r="H70" i="15"/>
  <c r="AM79" i="15"/>
  <c r="AQ19" i="7" s="1"/>
  <c r="AL79" i="15"/>
  <c r="AP19" i="7" s="1"/>
  <c r="AI79" i="15"/>
  <c r="AM19" i="7" s="1"/>
  <c r="AH79" i="15"/>
  <c r="AL19" i="7" s="1"/>
  <c r="AE79" i="15"/>
  <c r="AI19" i="7" s="1"/>
  <c r="AD79" i="15"/>
  <c r="AH19" i="7" s="1"/>
  <c r="AA79" i="15"/>
  <c r="AE19" i="7" s="1"/>
  <c r="Z79" i="15"/>
  <c r="AD19" i="7" s="1"/>
  <c r="W79" i="15"/>
  <c r="AA19" i="7" s="1"/>
  <c r="V79" i="15"/>
  <c r="Z19" i="7" s="1"/>
  <c r="S79" i="15"/>
  <c r="W19" i="7" s="1"/>
  <c r="R79" i="15"/>
  <c r="V19" i="7" s="1"/>
  <c r="O79" i="15"/>
  <c r="S19" i="7" s="1"/>
  <c r="N79" i="15"/>
  <c r="R19" i="7" s="1"/>
  <c r="K79" i="15"/>
  <c r="O19" i="7" s="1"/>
  <c r="J79" i="15"/>
  <c r="N19" i="7" s="1"/>
  <c r="A69" i="15"/>
  <c r="A70" i="15" s="1"/>
  <c r="A71" i="15" s="1"/>
  <c r="A72" i="15" s="1"/>
  <c r="A73" i="15" s="1"/>
  <c r="A74" i="15" s="1"/>
  <c r="A75" i="15" s="1"/>
  <c r="A76" i="15" s="1"/>
  <c r="A77" i="15" s="1"/>
  <c r="A78" i="15" s="1"/>
  <c r="A22" i="15"/>
  <c r="A23" i="15" s="1"/>
  <c r="A24" i="15" s="1"/>
  <c r="A25" i="15" s="1"/>
  <c r="A26" i="15" s="1"/>
  <c r="A27" i="15" s="1"/>
  <c r="A28" i="15" s="1"/>
  <c r="A29" i="15" s="1"/>
  <c r="A30" i="15" s="1"/>
  <c r="A31" i="15" s="1"/>
  <c r="A32" i="15" s="1"/>
  <c r="A33" i="15" s="1"/>
  <c r="A34" i="15" s="1"/>
  <c r="A35" i="15" s="1"/>
  <c r="A5" i="15"/>
  <c r="A6" i="15" s="1"/>
  <c r="A7" i="15" s="1"/>
  <c r="A8" i="15" s="1"/>
  <c r="A9" i="15" s="1"/>
  <c r="A10" i="15" s="1"/>
  <c r="A11" i="15" s="1"/>
  <c r="A12" i="15" s="1"/>
  <c r="A13" i="15" s="1"/>
  <c r="A14" i="15" s="1"/>
  <c r="A15" i="15" s="1"/>
  <c r="A16" i="15" s="1"/>
  <c r="A17" i="15" s="1"/>
  <c r="A18" i="15" s="1"/>
  <c r="K2" i="15"/>
  <c r="L2" i="15" s="1"/>
  <c r="M2" i="15" s="1"/>
  <c r="N2" i="15" s="1"/>
  <c r="O2" i="15" s="1"/>
  <c r="P2" i="15" s="1"/>
  <c r="Q2" i="15" s="1"/>
  <c r="R2" i="15" s="1"/>
  <c r="S2" i="15" s="1"/>
  <c r="T2" i="15" s="1"/>
  <c r="U2" i="15" s="1"/>
  <c r="V2" i="15" s="1"/>
  <c r="W2" i="15" s="1"/>
  <c r="X2" i="15" s="1"/>
  <c r="Y2" i="15" s="1"/>
  <c r="Z2" i="15" s="1"/>
  <c r="AA2" i="15" s="1"/>
  <c r="AB2" i="15" s="1"/>
  <c r="AC2" i="15" s="1"/>
  <c r="AD2" i="15" s="1"/>
  <c r="AE2" i="15" s="1"/>
  <c r="AF2" i="15" s="1"/>
  <c r="AG2" i="15" s="1"/>
  <c r="AH2" i="15" s="1"/>
  <c r="AI2" i="15" s="1"/>
  <c r="AJ2" i="15" s="1"/>
  <c r="AK2" i="15" s="1"/>
  <c r="AL2" i="15" s="1"/>
  <c r="AM2" i="15" s="1"/>
  <c r="G72" i="14"/>
  <c r="G69" i="14"/>
  <c r="G68" i="14"/>
  <c r="G67" i="14"/>
  <c r="G66" i="14"/>
  <c r="G64" i="14"/>
  <c r="G63" i="14"/>
  <c r="G62" i="14"/>
  <c r="G61" i="14"/>
  <c r="G60" i="14"/>
  <c r="G59" i="14"/>
  <c r="G58" i="14"/>
  <c r="G57" i="14"/>
  <c r="G56" i="14"/>
  <c r="G55" i="14"/>
  <c r="G54" i="14"/>
  <c r="G33" i="14"/>
  <c r="G34" i="14"/>
  <c r="G35" i="14"/>
  <c r="G36" i="14"/>
  <c r="G37" i="14"/>
  <c r="G38" i="14"/>
  <c r="G39" i="14"/>
  <c r="G40" i="14"/>
  <c r="G41" i="14"/>
  <c r="G46" i="14"/>
  <c r="G47" i="14"/>
  <c r="G50" i="14"/>
  <c r="G32" i="14"/>
  <c r="G27" i="14"/>
  <c r="G22" i="14"/>
  <c r="G21" i="14"/>
  <c r="G20" i="14"/>
  <c r="G19" i="14"/>
  <c r="G18" i="14"/>
  <c r="G6" i="14"/>
  <c r="G7" i="14"/>
  <c r="G8" i="14"/>
  <c r="G9" i="14"/>
  <c r="G14" i="14"/>
  <c r="G5" i="14"/>
  <c r="A54" i="14"/>
  <c r="A55" i="14" s="1"/>
  <c r="A56" i="14" s="1"/>
  <c r="A57" i="14" s="1"/>
  <c r="A58" i="14" s="1"/>
  <c r="A59" i="14" s="1"/>
  <c r="A60" i="14" s="1"/>
  <c r="A61" i="14" s="1"/>
  <c r="A62" i="14" s="1"/>
  <c r="A63" i="14" s="1"/>
  <c r="A64" i="14" s="1"/>
  <c r="A65" i="14" s="1"/>
  <c r="A66" i="14" s="1"/>
  <c r="A67" i="14" s="1"/>
  <c r="A68" i="14" s="1"/>
  <c r="A69" i="14" s="1"/>
  <c r="A70" i="14" s="1"/>
  <c r="A71" i="14" s="1"/>
  <c r="A72" i="14" s="1"/>
  <c r="AL73" i="14" l="1"/>
  <c r="AQ13" i="5" s="1"/>
  <c r="F73" i="14"/>
  <c r="J73" i="14"/>
  <c r="O13" i="5" s="1"/>
  <c r="AI73" i="14"/>
  <c r="AN13" i="5" s="1"/>
  <c r="Y73" i="14"/>
  <c r="AD13" i="5" s="1"/>
  <c r="Q73" i="14"/>
  <c r="V13" i="5" s="1"/>
  <c r="N73" i="14"/>
  <c r="S13" i="5" s="1"/>
  <c r="AC73" i="14"/>
  <c r="AH13" i="5" s="1"/>
  <c r="T73" i="14"/>
  <c r="Y13" i="5" s="1"/>
  <c r="I73" i="14"/>
  <c r="N13" i="5" s="1"/>
  <c r="Z73" i="14"/>
  <c r="AE13" i="5" s="1"/>
  <c r="AK73" i="14"/>
  <c r="AP13" i="5" s="1"/>
  <c r="AG73" i="14"/>
  <c r="AL13" i="5" s="1"/>
  <c r="AB73" i="14"/>
  <c r="AG13" i="5" s="1"/>
  <c r="W73" i="14"/>
  <c r="AB13" i="5" s="1"/>
  <c r="S73" i="14"/>
  <c r="X13" i="5" s="1"/>
  <c r="O73" i="14"/>
  <c r="T13" i="5" s="1"/>
  <c r="AE73" i="14"/>
  <c r="AJ13" i="5" s="1"/>
  <c r="U73" i="14"/>
  <c r="Z13" i="5" s="1"/>
  <c r="L73" i="14"/>
  <c r="Q13" i="5" s="1"/>
  <c r="AH73" i="14"/>
  <c r="AM13" i="5" s="1"/>
  <c r="X73" i="14"/>
  <c r="AC13" i="5" s="1"/>
  <c r="P73" i="14"/>
  <c r="U13" i="5" s="1"/>
  <c r="H73" i="14"/>
  <c r="M13" i="5" s="1"/>
  <c r="K13" i="5" s="1"/>
  <c r="AD73" i="14"/>
  <c r="AI13" i="5" s="1"/>
  <c r="AJ73" i="14"/>
  <c r="AO13" i="5" s="1"/>
  <c r="AF73" i="14"/>
  <c r="AK13" i="5" s="1"/>
  <c r="AA73" i="14"/>
  <c r="AF13" i="5" s="1"/>
  <c r="V73" i="14"/>
  <c r="AA13" i="5" s="1"/>
  <c r="R73" i="14"/>
  <c r="W13" i="5" s="1"/>
  <c r="M73" i="14"/>
  <c r="R13" i="5" s="1"/>
  <c r="G65" i="14"/>
  <c r="K73" i="14"/>
  <c r="P13" i="5" s="1"/>
  <c r="H72" i="15"/>
  <c r="M79" i="15"/>
  <c r="Q19" i="7" s="1"/>
  <c r="Q79" i="15"/>
  <c r="U19" i="7" s="1"/>
  <c r="U79" i="15"/>
  <c r="Y19" i="7" s="1"/>
  <c r="Y79" i="15"/>
  <c r="AC19" i="7" s="1"/>
  <c r="AC79" i="15"/>
  <c r="AG19" i="7" s="1"/>
  <c r="AG79" i="15"/>
  <c r="AK19" i="7" s="1"/>
  <c r="AK79" i="15"/>
  <c r="AO19" i="7" s="1"/>
  <c r="H71" i="15"/>
  <c r="H69" i="15"/>
  <c r="L79" i="15"/>
  <c r="P19" i="7" s="1"/>
  <c r="P79" i="15"/>
  <c r="T19" i="7" s="1"/>
  <c r="T79" i="15"/>
  <c r="X19" i="7" s="1"/>
  <c r="X79" i="15"/>
  <c r="AB19" i="7" s="1"/>
  <c r="AB79" i="15"/>
  <c r="AF19" i="7" s="1"/>
  <c r="AF79" i="15"/>
  <c r="AJ19" i="7" s="1"/>
  <c r="AJ79" i="15"/>
  <c r="AN19" i="7" s="1"/>
  <c r="M19" i="7"/>
  <c r="K19" i="7" l="1"/>
  <c r="H92" i="15"/>
  <c r="O19" i="5"/>
  <c r="K19" i="5" s="1"/>
  <c r="G73" i="14"/>
  <c r="H79" i="15"/>
  <c r="I51" i="14" l="1"/>
  <c r="N13" i="7" s="1"/>
  <c r="J51" i="14"/>
  <c r="O13" i="7" s="1"/>
  <c r="K51" i="14"/>
  <c r="P13" i="7" s="1"/>
  <c r="L51" i="14"/>
  <c r="Q13" i="7" s="1"/>
  <c r="M51" i="14"/>
  <c r="R13" i="7" s="1"/>
  <c r="N51" i="14"/>
  <c r="S13" i="7" s="1"/>
  <c r="O51" i="14"/>
  <c r="T13" i="7" s="1"/>
  <c r="P51" i="14"/>
  <c r="U13" i="7" s="1"/>
  <c r="Q51" i="14"/>
  <c r="V13" i="7" s="1"/>
  <c r="R51" i="14"/>
  <c r="W13" i="7" s="1"/>
  <c r="S51" i="14"/>
  <c r="X13" i="7" s="1"/>
  <c r="T51" i="14"/>
  <c r="Y13" i="7" s="1"/>
  <c r="U51" i="14"/>
  <c r="Z13" i="7" s="1"/>
  <c r="V51" i="14"/>
  <c r="AA13" i="7" s="1"/>
  <c r="W51" i="14"/>
  <c r="AB13" i="7" s="1"/>
  <c r="X51" i="14"/>
  <c r="AC13" i="7" s="1"/>
  <c r="Y51" i="14"/>
  <c r="AD13" i="7" s="1"/>
  <c r="Z51" i="14"/>
  <c r="AE13" i="7" s="1"/>
  <c r="AA51" i="14"/>
  <c r="AF13" i="7" s="1"/>
  <c r="AB51" i="14"/>
  <c r="AG13" i="7" s="1"/>
  <c r="AC51" i="14"/>
  <c r="AH13" i="7" s="1"/>
  <c r="AD51" i="14"/>
  <c r="AI13" i="7" s="1"/>
  <c r="AE51" i="14"/>
  <c r="AJ13" i="7" s="1"/>
  <c r="AF51" i="14"/>
  <c r="AK13" i="7" s="1"/>
  <c r="AG51" i="14"/>
  <c r="AL13" i="7" s="1"/>
  <c r="AH51" i="14"/>
  <c r="AM13" i="7" s="1"/>
  <c r="AI51" i="14"/>
  <c r="AN13" i="7" s="1"/>
  <c r="AJ51" i="14"/>
  <c r="AO13" i="7" s="1"/>
  <c r="AK51" i="14"/>
  <c r="AP13" i="7" s="1"/>
  <c r="AL51" i="14"/>
  <c r="AQ13" i="7" s="1"/>
  <c r="H51" i="14"/>
  <c r="M13" i="7" s="1"/>
  <c r="K13" i="7" s="1"/>
  <c r="A32" i="14"/>
  <c r="A33" i="14" s="1"/>
  <c r="A34" i="14" s="1"/>
  <c r="A35" i="14" s="1"/>
  <c r="G51" i="14" l="1"/>
  <c r="A36" i="14"/>
  <c r="A37" i="14" s="1"/>
  <c r="A38" i="14" s="1"/>
  <c r="A39" i="14" s="1"/>
  <c r="A40" i="14" s="1"/>
  <c r="A41" i="14" s="1"/>
  <c r="A42" i="14" s="1"/>
  <c r="A43" i="14" s="1"/>
  <c r="A44" i="14" s="1"/>
  <c r="A45" i="14" s="1"/>
  <c r="A46" i="14" s="1"/>
  <c r="A47" i="14" s="1"/>
  <c r="A48" i="14" s="1"/>
  <c r="A49" i="14" s="1"/>
  <c r="A50" i="14" s="1"/>
  <c r="AL28" i="14"/>
  <c r="AQ12" i="5" s="1"/>
  <c r="AQ14" i="5" s="1"/>
  <c r="AK28" i="14"/>
  <c r="AP12" i="5" s="1"/>
  <c r="AP14" i="5" s="1"/>
  <c r="AJ28" i="14"/>
  <c r="AO12" i="5" s="1"/>
  <c r="AO14" i="5" s="1"/>
  <c r="AI28" i="14"/>
  <c r="AN12" i="5" s="1"/>
  <c r="AN14" i="5" s="1"/>
  <c r="AH28" i="14"/>
  <c r="AM12" i="5" s="1"/>
  <c r="AM14" i="5" s="1"/>
  <c r="AG28" i="14"/>
  <c r="AL12" i="5" s="1"/>
  <c r="AL14" i="5" s="1"/>
  <c r="AF28" i="14"/>
  <c r="AK12" i="5" s="1"/>
  <c r="AK14" i="5" s="1"/>
  <c r="AE28" i="14"/>
  <c r="AJ12" i="5" s="1"/>
  <c r="AJ14" i="5" s="1"/>
  <c r="AD28" i="14"/>
  <c r="AI12" i="5" s="1"/>
  <c r="AI14" i="5" s="1"/>
  <c r="AC28" i="14"/>
  <c r="AH12" i="5" s="1"/>
  <c r="AH14" i="5" s="1"/>
  <c r="AB28" i="14"/>
  <c r="AG12" i="5" s="1"/>
  <c r="AG14" i="5" s="1"/>
  <c r="AA28" i="14"/>
  <c r="AF12" i="5" s="1"/>
  <c r="AF14" i="5" s="1"/>
  <c r="Z28" i="14"/>
  <c r="AE12" i="5" s="1"/>
  <c r="AE14" i="5" s="1"/>
  <c r="Y28" i="14"/>
  <c r="AD12" i="5" s="1"/>
  <c r="AD14" i="5" s="1"/>
  <c r="X28" i="14"/>
  <c r="AC12" i="5" s="1"/>
  <c r="AC14" i="5" s="1"/>
  <c r="W28" i="14"/>
  <c r="AB12" i="5" s="1"/>
  <c r="AB14" i="5" s="1"/>
  <c r="V28" i="14"/>
  <c r="AA12" i="5" s="1"/>
  <c r="AA14" i="5" s="1"/>
  <c r="U28" i="14"/>
  <c r="Z12" i="5" s="1"/>
  <c r="Z14" i="5" s="1"/>
  <c r="T28" i="14"/>
  <c r="Y12" i="5" s="1"/>
  <c r="Y14" i="5" s="1"/>
  <c r="S28" i="14"/>
  <c r="X12" i="5" s="1"/>
  <c r="X14" i="5" s="1"/>
  <c r="R28" i="14"/>
  <c r="W12" i="5" s="1"/>
  <c r="W14" i="5" s="1"/>
  <c r="Q28" i="14"/>
  <c r="V12" i="5" s="1"/>
  <c r="V14" i="5" s="1"/>
  <c r="P28" i="14"/>
  <c r="U12" i="5" s="1"/>
  <c r="U14" i="5" s="1"/>
  <c r="O28" i="14"/>
  <c r="T12" i="5" s="1"/>
  <c r="T14" i="5" s="1"/>
  <c r="N28" i="14"/>
  <c r="S12" i="5" s="1"/>
  <c r="S14" i="5" s="1"/>
  <c r="M28" i="14"/>
  <c r="R12" i="5" s="1"/>
  <c r="R14" i="5" s="1"/>
  <c r="L28" i="14"/>
  <c r="Q12" i="5" s="1"/>
  <c r="Q14" i="5" s="1"/>
  <c r="K28" i="14"/>
  <c r="P12" i="5" s="1"/>
  <c r="P14" i="5" s="1"/>
  <c r="J28" i="14"/>
  <c r="I28" i="14"/>
  <c r="H28" i="14"/>
  <c r="M12" i="5" s="1"/>
  <c r="A18" i="14"/>
  <c r="A19" i="14" s="1"/>
  <c r="A20" i="14" s="1"/>
  <c r="A21" i="14" s="1"/>
  <c r="A22" i="14" s="1"/>
  <c r="A23" i="14" s="1"/>
  <c r="A24" i="14" s="1"/>
  <c r="A25" i="14" s="1"/>
  <c r="A26" i="14" s="1"/>
  <c r="A27" i="14" s="1"/>
  <c r="A5" i="14"/>
  <c r="A6" i="14" s="1"/>
  <c r="A7" i="14" s="1"/>
  <c r="A8" i="14" s="1"/>
  <c r="A9" i="14" s="1"/>
  <c r="A10" i="14" s="1"/>
  <c r="A11" i="14" s="1"/>
  <c r="A12" i="14" s="1"/>
  <c r="A13" i="14" s="1"/>
  <c r="A14" i="14" s="1"/>
  <c r="I15" i="14"/>
  <c r="N12" i="7" s="1"/>
  <c r="N14" i="7" s="1"/>
  <c r="J15" i="14"/>
  <c r="O12" i="7" s="1"/>
  <c r="O14" i="7" s="1"/>
  <c r="K15" i="14"/>
  <c r="P12" i="7" s="1"/>
  <c r="P14" i="7" s="1"/>
  <c r="L15" i="14"/>
  <c r="Q12" i="7" s="1"/>
  <c r="Q14" i="7" s="1"/>
  <c r="M15" i="14"/>
  <c r="R12" i="7" s="1"/>
  <c r="R14" i="7" s="1"/>
  <c r="N15" i="14"/>
  <c r="S12" i="7" s="1"/>
  <c r="S14" i="7" s="1"/>
  <c r="O15" i="14"/>
  <c r="T12" i="7" s="1"/>
  <c r="T14" i="7" s="1"/>
  <c r="P15" i="14"/>
  <c r="U12" i="7" s="1"/>
  <c r="U14" i="7" s="1"/>
  <c r="Q15" i="14"/>
  <c r="V12" i="7" s="1"/>
  <c r="V14" i="7" s="1"/>
  <c r="R15" i="14"/>
  <c r="W12" i="7" s="1"/>
  <c r="W14" i="7" s="1"/>
  <c r="S15" i="14"/>
  <c r="X12" i="7" s="1"/>
  <c r="X14" i="7" s="1"/>
  <c r="T15" i="14"/>
  <c r="Y12" i="7" s="1"/>
  <c r="Y14" i="7" s="1"/>
  <c r="U15" i="14"/>
  <c r="Z12" i="7" s="1"/>
  <c r="Z14" i="7" s="1"/>
  <c r="V15" i="14"/>
  <c r="AA12" i="7" s="1"/>
  <c r="AA14" i="7" s="1"/>
  <c r="W15" i="14"/>
  <c r="AB12" i="7" s="1"/>
  <c r="AB14" i="7" s="1"/>
  <c r="X15" i="14"/>
  <c r="AC12" i="7" s="1"/>
  <c r="AC14" i="7" s="1"/>
  <c r="Y15" i="14"/>
  <c r="AD12" i="7" s="1"/>
  <c r="AD14" i="7" s="1"/>
  <c r="Z15" i="14"/>
  <c r="AE12" i="7" s="1"/>
  <c r="AE14" i="7" s="1"/>
  <c r="AA15" i="14"/>
  <c r="AF12" i="7" s="1"/>
  <c r="AF14" i="7" s="1"/>
  <c r="AB15" i="14"/>
  <c r="AG12" i="7" s="1"/>
  <c r="AG14" i="7" s="1"/>
  <c r="AC15" i="14"/>
  <c r="AH12" i="7" s="1"/>
  <c r="AH14" i="7" s="1"/>
  <c r="AD15" i="14"/>
  <c r="AI12" i="7" s="1"/>
  <c r="AI14" i="7" s="1"/>
  <c r="AE15" i="14"/>
  <c r="AJ12" i="7" s="1"/>
  <c r="AJ14" i="7" s="1"/>
  <c r="AF15" i="14"/>
  <c r="AK12" i="7" s="1"/>
  <c r="AK14" i="7" s="1"/>
  <c r="AG15" i="14"/>
  <c r="AL12" i="7" s="1"/>
  <c r="AL14" i="7" s="1"/>
  <c r="AH15" i="14"/>
  <c r="AM12" i="7" s="1"/>
  <c r="AM14" i="7" s="1"/>
  <c r="AI15" i="14"/>
  <c r="AN12" i="7" s="1"/>
  <c r="AN14" i="7" s="1"/>
  <c r="AJ15" i="14"/>
  <c r="AO12" i="7" s="1"/>
  <c r="AO14" i="7" s="1"/>
  <c r="AK15" i="14"/>
  <c r="AP12" i="7" s="1"/>
  <c r="AP14" i="7" s="1"/>
  <c r="AL15" i="14"/>
  <c r="AQ12" i="7" s="1"/>
  <c r="AQ14" i="7" s="1"/>
  <c r="M12" i="7"/>
  <c r="K12" i="7" l="1"/>
  <c r="O12" i="5"/>
  <c r="O14" i="5" s="1"/>
  <c r="N12" i="5"/>
  <c r="K12" i="5" s="1"/>
  <c r="M14" i="5"/>
  <c r="M14" i="7"/>
  <c r="K14" i="7" s="1"/>
  <c r="G28" i="14"/>
  <c r="G15" i="14"/>
  <c r="J2" i="14"/>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AJ2" i="14" s="1"/>
  <c r="AK2" i="14" s="1"/>
  <c r="AL2" i="14" s="1"/>
  <c r="A61" i="13"/>
  <c r="A62" i="13" s="1"/>
  <c r="A63" i="13" s="1"/>
  <c r="A64" i="13" s="1"/>
  <c r="A65" i="13" s="1"/>
  <c r="A66" i="13" s="1"/>
  <c r="A67" i="13" s="1"/>
  <c r="A68" i="13" s="1"/>
  <c r="A69" i="13" s="1"/>
  <c r="A70" i="13" s="1"/>
  <c r="A71" i="13" s="1"/>
  <c r="A72" i="13" s="1"/>
  <c r="A73" i="13" s="1"/>
  <c r="A74" i="13" s="1"/>
  <c r="A75" i="13" s="1"/>
  <c r="A44" i="13"/>
  <c r="A45" i="13" s="1"/>
  <c r="A46" i="13" s="1"/>
  <c r="A47" i="13" s="1"/>
  <c r="A48" i="13" s="1"/>
  <c r="A49" i="13" s="1"/>
  <c r="A50" i="13" s="1"/>
  <c r="A51" i="13" s="1"/>
  <c r="A52" i="13" s="1"/>
  <c r="A53" i="13" s="1"/>
  <c r="A54" i="13" s="1"/>
  <c r="A55" i="13" s="1"/>
  <c r="A56" i="13" s="1"/>
  <c r="A57" i="13" s="1"/>
  <c r="A23" i="13"/>
  <c r="A24" i="13" s="1"/>
  <c r="A25" i="13" s="1"/>
  <c r="A26" i="13" s="1"/>
  <c r="A27" i="13" s="1"/>
  <c r="A28" i="13" s="1"/>
  <c r="A29" i="13" s="1"/>
  <c r="A30" i="13" s="1"/>
  <c r="A31" i="13" s="1"/>
  <c r="A32" i="13" s="1"/>
  <c r="A33" i="13" s="1"/>
  <c r="A34" i="13" s="1"/>
  <c r="A35" i="13" s="1"/>
  <c r="A36" i="13" s="1"/>
  <c r="A6" i="13"/>
  <c r="A7" i="13" s="1"/>
  <c r="A8" i="13" s="1"/>
  <c r="A9" i="13" s="1"/>
  <c r="A10" i="13" s="1"/>
  <c r="A11" i="13" s="1"/>
  <c r="A12" i="13" s="1"/>
  <c r="A13" i="13" s="1"/>
  <c r="A14" i="13" s="1"/>
  <c r="A15" i="13" s="1"/>
  <c r="A16" i="13" s="1"/>
  <c r="A17" i="13" s="1"/>
  <c r="A18" i="13" s="1"/>
  <c r="A19" i="13" s="1"/>
  <c r="K14" i="5" l="1"/>
  <c r="N14" i="5"/>
  <c r="I2" i="13" l="1"/>
  <c r="J2" i="13" l="1"/>
  <c r="I36" i="15" l="1"/>
  <c r="M17" i="5" s="1"/>
  <c r="K2" i="13"/>
  <c r="H37" i="13"/>
  <c r="I37" i="13"/>
  <c r="H20" i="13"/>
  <c r="H13" i="7"/>
  <c r="H39" i="13" l="1"/>
  <c r="M20" i="5"/>
  <c r="L2" i="13"/>
  <c r="I20" i="13"/>
  <c r="I39" i="13" s="1"/>
  <c r="J37" i="13"/>
  <c r="M2" i="13" l="1"/>
  <c r="J20" i="13"/>
  <c r="J39" i="13" s="1"/>
  <c r="I19" i="15" l="1"/>
  <c r="M17" i="7" s="1"/>
  <c r="J36" i="15"/>
  <c r="N17" i="5" s="1"/>
  <c r="N2" i="13"/>
  <c r="K37" i="13"/>
  <c r="K20" i="13"/>
  <c r="L37" i="13"/>
  <c r="M20" i="7" l="1"/>
  <c r="K39" i="13"/>
  <c r="N20" i="5"/>
  <c r="J19" i="15"/>
  <c r="N17" i="7" s="1"/>
  <c r="L36" i="15"/>
  <c r="P17" i="5" s="1"/>
  <c r="P20" i="5" s="1"/>
  <c r="H76" i="13"/>
  <c r="H58" i="13"/>
  <c r="O2" i="13"/>
  <c r="L20" i="13"/>
  <c r="L39" i="13" s="1"/>
  <c r="K19" i="15" l="1"/>
  <c r="O17" i="7" s="1"/>
  <c r="N20" i="7"/>
  <c r="M22" i="5"/>
  <c r="P2" i="13"/>
  <c r="I76" i="13"/>
  <c r="I58" i="13"/>
  <c r="M37" i="13"/>
  <c r="M20" i="13"/>
  <c r="M39" i="13" l="1"/>
  <c r="L19" i="15"/>
  <c r="P17" i="7" s="1"/>
  <c r="N22" i="5"/>
  <c r="O20" i="7"/>
  <c r="N36" i="15"/>
  <c r="R17" i="5" s="1"/>
  <c r="R20" i="5" s="1"/>
  <c r="M36" i="15"/>
  <c r="Q17" i="5" s="1"/>
  <c r="Q20" i="5" s="1"/>
  <c r="J58" i="13"/>
  <c r="Q2" i="13"/>
  <c r="J76" i="13"/>
  <c r="N37" i="13"/>
  <c r="N20" i="13"/>
  <c r="N39" i="13" l="1"/>
  <c r="P20" i="7"/>
  <c r="M19" i="15"/>
  <c r="Q17" i="7" s="1"/>
  <c r="K58" i="13"/>
  <c r="R2" i="13"/>
  <c r="K76" i="13"/>
  <c r="O37" i="13"/>
  <c r="O20" i="13"/>
  <c r="P22" i="5" l="1"/>
  <c r="O39" i="13"/>
  <c r="N19" i="15"/>
  <c r="R17" i="7" s="1"/>
  <c r="Q20" i="7"/>
  <c r="O36" i="15"/>
  <c r="S17" i="5" s="1"/>
  <c r="S20" i="5" s="1"/>
  <c r="L58" i="13"/>
  <c r="S2" i="13"/>
  <c r="L76" i="13"/>
  <c r="P37" i="13"/>
  <c r="P20" i="13"/>
  <c r="P39" i="13" l="1"/>
  <c r="R20" i="7"/>
  <c r="R22" i="5" s="1"/>
  <c r="O19" i="15"/>
  <c r="S17" i="7" s="1"/>
  <c r="Q22" i="5"/>
  <c r="P36" i="15"/>
  <c r="T17" i="5" s="1"/>
  <c r="T20" i="5" s="1"/>
  <c r="M76" i="13"/>
  <c r="T2" i="13"/>
  <c r="M58" i="13"/>
  <c r="Q37" i="13"/>
  <c r="Q20" i="13"/>
  <c r="Q39" i="13" l="1"/>
  <c r="P19" i="15"/>
  <c r="T17" i="7" s="1"/>
  <c r="T20" i="7" s="1"/>
  <c r="S20" i="7"/>
  <c r="Q36" i="15"/>
  <c r="U17" i="5" s="1"/>
  <c r="U20" i="5" s="1"/>
  <c r="N58" i="13"/>
  <c r="U2" i="13"/>
  <c r="N76" i="13"/>
  <c r="R37" i="13"/>
  <c r="R20" i="13"/>
  <c r="R39" i="13" l="1"/>
  <c r="Q19" i="15"/>
  <c r="U17" i="7" s="1"/>
  <c r="S22" i="5"/>
  <c r="T22" i="5"/>
  <c r="R36" i="15"/>
  <c r="V17" i="5" s="1"/>
  <c r="V20" i="5" s="1"/>
  <c r="O58" i="13"/>
  <c r="V2" i="13"/>
  <c r="W2" i="13" s="1"/>
  <c r="X2" i="13" s="1"/>
  <c r="Y2" i="13" s="1"/>
  <c r="Z2" i="13" s="1"/>
  <c r="AA2" i="13" s="1"/>
  <c r="AB2" i="13" s="1"/>
  <c r="AC2" i="13" s="1"/>
  <c r="AD2" i="13" s="1"/>
  <c r="AE2" i="13" s="1"/>
  <c r="AF2" i="13" s="1"/>
  <c r="AG2" i="13" s="1"/>
  <c r="AH2" i="13" s="1"/>
  <c r="AI2" i="13" s="1"/>
  <c r="AJ2" i="13" s="1"/>
  <c r="AK2" i="13" s="1"/>
  <c r="O76" i="13"/>
  <c r="S37" i="13"/>
  <c r="T37" i="13"/>
  <c r="S20" i="13"/>
  <c r="S39" i="13" l="1"/>
  <c r="R19" i="15"/>
  <c r="V17" i="7" s="1"/>
  <c r="U20" i="7"/>
  <c r="S36" i="15"/>
  <c r="W17" i="5" s="1"/>
  <c r="W20" i="5" s="1"/>
  <c r="P76" i="13"/>
  <c r="P58" i="13"/>
  <c r="T20" i="13"/>
  <c r="T39" i="13" s="1"/>
  <c r="U37" i="13"/>
  <c r="S19" i="15" l="1"/>
  <c r="W17" i="7" s="1"/>
  <c r="U22" i="5"/>
  <c r="V20" i="7"/>
  <c r="T36" i="15"/>
  <c r="X17" i="5" s="1"/>
  <c r="X20" i="5" s="1"/>
  <c r="Q76" i="13"/>
  <c r="Q58" i="13"/>
  <c r="V37" i="13"/>
  <c r="T19" i="15" l="1"/>
  <c r="X17" i="7" s="1"/>
  <c r="V22" i="5"/>
  <c r="W20" i="7"/>
  <c r="U20" i="13"/>
  <c r="U39" i="13" s="1"/>
  <c r="V20" i="13"/>
  <c r="V39" i="13" s="1"/>
  <c r="U36" i="15"/>
  <c r="Y17" i="5" s="1"/>
  <c r="Y20" i="5" s="1"/>
  <c r="V36" i="15"/>
  <c r="Z17" i="5" s="1"/>
  <c r="Z20" i="5" s="1"/>
  <c r="R58" i="13"/>
  <c r="R76" i="13"/>
  <c r="W37" i="13"/>
  <c r="C21" i="10" l="1"/>
  <c r="B21" i="10"/>
  <c r="U19" i="15"/>
  <c r="Y17" i="7" s="1"/>
  <c r="W22" i="5"/>
  <c r="X20" i="7"/>
  <c r="X22" i="5" s="1"/>
  <c r="W20" i="13"/>
  <c r="W39" i="13" s="1"/>
  <c r="W36" i="15"/>
  <c r="AA17" i="5" s="1"/>
  <c r="AA20" i="5" s="1"/>
  <c r="S58" i="13"/>
  <c r="S76" i="13"/>
  <c r="X37" i="13"/>
  <c r="V19" i="15" l="1"/>
  <c r="Z17" i="7" s="1"/>
  <c r="Z20" i="7" s="1"/>
  <c r="Y20" i="7"/>
  <c r="Y22" i="5" s="1"/>
  <c r="X20" i="13"/>
  <c r="X39" i="13" s="1"/>
  <c r="X36" i="15"/>
  <c r="AB17" i="5" s="1"/>
  <c r="AB20" i="5" s="1"/>
  <c r="T76" i="13"/>
  <c r="T58" i="13"/>
  <c r="Y37" i="13"/>
  <c r="W19" i="15" l="1"/>
  <c r="AA17" i="7" s="1"/>
  <c r="AA20" i="7" s="1"/>
  <c r="X19" i="15"/>
  <c r="AB17" i="7" s="1"/>
  <c r="K17" i="7" s="1"/>
  <c r="Y20" i="13"/>
  <c r="Y39" i="13" s="1"/>
  <c r="Z22" i="5"/>
  <c r="Y36" i="15"/>
  <c r="AC17" i="5" s="1"/>
  <c r="AC20" i="5" s="1"/>
  <c r="V76" i="13"/>
  <c r="U76" i="13"/>
  <c r="U58" i="13"/>
  <c r="V58" i="13"/>
  <c r="Z37" i="13"/>
  <c r="Y19" i="15" l="1"/>
  <c r="AC17" i="7" s="1"/>
  <c r="AB20" i="7"/>
  <c r="K20" i="7" s="1"/>
  <c r="Z20" i="13"/>
  <c r="Z39" i="13" s="1"/>
  <c r="Z36" i="15"/>
  <c r="AD17" i="5" s="1"/>
  <c r="AD20" i="5" s="1"/>
  <c r="W58" i="13"/>
  <c r="W76" i="13"/>
  <c r="AA37" i="13"/>
  <c r="Z19" i="15" l="1"/>
  <c r="AD17" i="7" s="1"/>
  <c r="AB22" i="5"/>
  <c r="AC20" i="7"/>
  <c r="AA20" i="13"/>
  <c r="AA39" i="13" s="1"/>
  <c r="AA22" i="5"/>
  <c r="AA36" i="15"/>
  <c r="AE17" i="5" s="1"/>
  <c r="AE20" i="5" s="1"/>
  <c r="X58" i="13"/>
  <c r="X76" i="13"/>
  <c r="AB37" i="13"/>
  <c r="AA19" i="15" l="1"/>
  <c r="AE17" i="7" s="1"/>
  <c r="AC22" i="5"/>
  <c r="AD20" i="7"/>
  <c r="AB20" i="13"/>
  <c r="AB39" i="13" s="1"/>
  <c r="AB36" i="15"/>
  <c r="AF17" i="5" s="1"/>
  <c r="AF20" i="5" s="1"/>
  <c r="Y76" i="13"/>
  <c r="Y58" i="13"/>
  <c r="AC37" i="13"/>
  <c r="AB19" i="15" l="1"/>
  <c r="AF17" i="7" s="1"/>
  <c r="AD22" i="5"/>
  <c r="AE20" i="7"/>
  <c r="AC20" i="13"/>
  <c r="AC39" i="13" s="1"/>
  <c r="AC36" i="15"/>
  <c r="AG17" i="5" s="1"/>
  <c r="AG20" i="5" s="1"/>
  <c r="Z58" i="13"/>
  <c r="Z76" i="13"/>
  <c r="AD37" i="13"/>
  <c r="AC19" i="15" l="1"/>
  <c r="AG17" i="7" s="1"/>
  <c r="AE22" i="5"/>
  <c r="AF20" i="7"/>
  <c r="AF22" i="5" s="1"/>
  <c r="AD20" i="13"/>
  <c r="AD39" i="13" s="1"/>
  <c r="AD36" i="15"/>
  <c r="AH17" i="5" s="1"/>
  <c r="AH20" i="5" s="1"/>
  <c r="AA58" i="13"/>
  <c r="AA76" i="13"/>
  <c r="AE37" i="13"/>
  <c r="AD19" i="15" l="1"/>
  <c r="AH17" i="7" s="1"/>
  <c r="AG20" i="7"/>
  <c r="AE20" i="13"/>
  <c r="AE39" i="13" s="1"/>
  <c r="AE36" i="15"/>
  <c r="AI17" i="5" s="1"/>
  <c r="AI20" i="5" s="1"/>
  <c r="AB58" i="13"/>
  <c r="AB76" i="13"/>
  <c r="AF37" i="13"/>
  <c r="AE19" i="15" l="1"/>
  <c r="AI17" i="7" s="1"/>
  <c r="AG22" i="5"/>
  <c r="AH20" i="7"/>
  <c r="AH22" i="5" s="1"/>
  <c r="AF20" i="13"/>
  <c r="AF39" i="13" s="1"/>
  <c r="AF36" i="15"/>
  <c r="AJ17" i="5" s="1"/>
  <c r="AJ20" i="5" s="1"/>
  <c r="AC58" i="13"/>
  <c r="AC76" i="13"/>
  <c r="AG37" i="13"/>
  <c r="AF19" i="15" l="1"/>
  <c r="AJ17" i="7" s="1"/>
  <c r="AI20" i="7"/>
  <c r="AI22" i="5" s="1"/>
  <c r="AG20" i="13"/>
  <c r="AG39" i="13" s="1"/>
  <c r="AG36" i="15"/>
  <c r="AK17" i="5" s="1"/>
  <c r="AK20" i="5" s="1"/>
  <c r="AD76" i="13"/>
  <c r="AD58" i="13"/>
  <c r="AH37" i="13"/>
  <c r="AG19" i="15" l="1"/>
  <c r="AK17" i="7" s="1"/>
  <c r="AJ20" i="7"/>
  <c r="AH20" i="13"/>
  <c r="AH39" i="13" s="1"/>
  <c r="AH36" i="15"/>
  <c r="AL17" i="5" s="1"/>
  <c r="AL20" i="5" s="1"/>
  <c r="AE58" i="13"/>
  <c r="AE76" i="13"/>
  <c r="AI37" i="13"/>
  <c r="AH19" i="15" l="1"/>
  <c r="AL17" i="7" s="1"/>
  <c r="AJ22" i="5"/>
  <c r="AK20" i="7"/>
  <c r="AI20" i="13"/>
  <c r="AI39" i="13" s="1"/>
  <c r="AI36" i="15"/>
  <c r="AM17" i="5" s="1"/>
  <c r="AM20" i="5" s="1"/>
  <c r="AF58" i="13"/>
  <c r="AF76" i="13"/>
  <c r="H17" i="7"/>
  <c r="AI19" i="15" l="1"/>
  <c r="AM17" i="7" s="1"/>
  <c r="AK22" i="5"/>
  <c r="AL20" i="7"/>
  <c r="AJ20" i="13"/>
  <c r="AJ36" i="15"/>
  <c r="AN17" i="5" s="1"/>
  <c r="AN20" i="5" s="1"/>
  <c r="AJ37" i="13"/>
  <c r="AK37" i="13"/>
  <c r="AG58" i="13"/>
  <c r="AG76" i="13"/>
  <c r="H19" i="7"/>
  <c r="AJ39" i="13" l="1"/>
  <c r="AJ19" i="15"/>
  <c r="AN17" i="7" s="1"/>
  <c r="AM20" i="7"/>
  <c r="AL22" i="5"/>
  <c r="AK20" i="13"/>
  <c r="AK39" i="13" s="1"/>
  <c r="AK36" i="15"/>
  <c r="AO17" i="5" s="1"/>
  <c r="AO20" i="5" s="1"/>
  <c r="AH76" i="13"/>
  <c r="AH58" i="13"/>
  <c r="B6" i="10"/>
  <c r="B7" i="10"/>
  <c r="B8" i="10"/>
  <c r="B5" i="10"/>
  <c r="A6" i="10"/>
  <c r="A7" i="10"/>
  <c r="A8" i="10"/>
  <c r="A5" i="10"/>
  <c r="AK19" i="15" l="1"/>
  <c r="AO17" i="7" s="1"/>
  <c r="AM22" i="5"/>
  <c r="AN20" i="7"/>
  <c r="AI76" i="13"/>
  <c r="AI58" i="13"/>
  <c r="G16" i="10"/>
  <c r="H28" i="15" l="1"/>
  <c r="AN22" i="5"/>
  <c r="H9" i="15"/>
  <c r="H7" i="15"/>
  <c r="H17" i="15"/>
  <c r="H6" i="15"/>
  <c r="AO20" i="7"/>
  <c r="H12" i="15"/>
  <c r="H18" i="15"/>
  <c r="H11" i="15"/>
  <c r="H8" i="15"/>
  <c r="H10" i="15"/>
  <c r="H5" i="15"/>
  <c r="H23" i="15"/>
  <c r="H25" i="15"/>
  <c r="AL19" i="15"/>
  <c r="AP17" i="7" s="1"/>
  <c r="H27" i="15"/>
  <c r="AL36" i="15"/>
  <c r="AP17" i="5" s="1"/>
  <c r="AP20" i="5" s="1"/>
  <c r="H26" i="15"/>
  <c r="H24" i="15"/>
  <c r="AM36" i="15"/>
  <c r="AQ17" i="5" s="1"/>
  <c r="AQ20" i="5" s="1"/>
  <c r="H22" i="15"/>
  <c r="K36" i="15" s="1"/>
  <c r="O17" i="5" s="1"/>
  <c r="K17" i="5" s="1"/>
  <c r="H29" i="15"/>
  <c r="H30" i="15"/>
  <c r="AJ76" i="13"/>
  <c r="AJ58" i="13"/>
  <c r="AK76" i="13"/>
  <c r="B8" i="5"/>
  <c r="D7" i="5"/>
  <c r="B7" i="5"/>
  <c r="D6" i="5"/>
  <c r="B6" i="5"/>
  <c r="B5" i="5"/>
  <c r="AO22" i="5" l="1"/>
  <c r="AP20" i="7"/>
  <c r="AM19" i="15"/>
  <c r="AQ17" i="7" s="1"/>
  <c r="AK58" i="13"/>
  <c r="H36" i="15"/>
  <c r="O20" i="5" l="1"/>
  <c r="K20" i="5" s="1"/>
  <c r="AQ20" i="7"/>
  <c r="AP22" i="5"/>
  <c r="H19" i="15"/>
  <c r="H12" i="7"/>
  <c r="B28" i="5" l="1"/>
  <c r="C14" i="10" s="1"/>
  <c r="AQ22" i="5"/>
  <c r="O22" i="5"/>
  <c r="I22" i="5" s="1"/>
  <c r="D8" i="7"/>
  <c r="B8" i="7"/>
  <c r="D7" i="7"/>
  <c r="B7" i="7"/>
  <c r="D6" i="7"/>
  <c r="B6" i="7"/>
  <c r="K22" i="5" l="1"/>
  <c r="B25" i="5"/>
  <c r="B14" i="10" s="1"/>
  <c r="B26" i="5"/>
  <c r="E14" i="10" s="1"/>
  <c r="B27" i="5"/>
  <c r="F14" i="10" s="1"/>
  <c r="B29" i="5"/>
  <c r="D14" i="10" s="1"/>
</calcChain>
</file>

<file path=xl/sharedStrings.xml><?xml version="1.0" encoding="utf-8"?>
<sst xmlns="http://schemas.openxmlformats.org/spreadsheetml/2006/main" count="964" uniqueCount="237">
  <si>
    <t>Start Yr</t>
  </si>
  <si>
    <t>End Yr</t>
  </si>
  <si>
    <t>Tracking</t>
  </si>
  <si>
    <t>Project Name</t>
  </si>
  <si>
    <t>Project Manager</t>
  </si>
  <si>
    <t>Date</t>
  </si>
  <si>
    <t>tonnes</t>
  </si>
  <si>
    <t>BCR</t>
  </si>
  <si>
    <t>IRR</t>
  </si>
  <si>
    <t>COSTS</t>
  </si>
  <si>
    <t>BENEFITS</t>
  </si>
  <si>
    <t>TOTAL COST</t>
  </si>
  <si>
    <t>Scenario 1 incremental to Base Case</t>
  </si>
  <si>
    <t>INCREMENTAL RESULT (to Base Case)</t>
  </si>
  <si>
    <t>Incremental Present Value Outcome</t>
  </si>
  <si>
    <t>Key Reference Source</t>
  </si>
  <si>
    <t>Guidelines for Economic Appraisal</t>
  </si>
  <si>
    <t>Grant Dollars invested per annual tonne of additional recycling capacity</t>
  </si>
  <si>
    <t>Instructions</t>
  </si>
  <si>
    <t>Model Version</t>
  </si>
  <si>
    <t>Note: All values are in present year dollars (REAL VALUES), they must not be inflated.</t>
  </si>
  <si>
    <t>Version 1</t>
  </si>
  <si>
    <t>2018-19</t>
  </si>
  <si>
    <t>2019-20</t>
  </si>
  <si>
    <t>2020-21</t>
  </si>
  <si>
    <t>2021-22</t>
  </si>
  <si>
    <t>2022-23</t>
  </si>
  <si>
    <t>2023-24</t>
  </si>
  <si>
    <t>2024-25</t>
  </si>
  <si>
    <t>2025-26</t>
  </si>
  <si>
    <t>2026-27</t>
  </si>
  <si>
    <t>2027-28</t>
  </si>
  <si>
    <t>2028-29</t>
  </si>
  <si>
    <t>2029-30</t>
  </si>
  <si>
    <t>2030-31</t>
  </si>
  <si>
    <t>2031-32</t>
  </si>
  <si>
    <t>2032-33</t>
  </si>
  <si>
    <t>2033-34</t>
  </si>
  <si>
    <t>2034-35</t>
  </si>
  <si>
    <t xml:space="preserve"> SCENARIO 1 - Waste Inputs:</t>
  </si>
  <si>
    <t>Consultants</t>
  </si>
  <si>
    <t>Contractors</t>
  </si>
  <si>
    <t>Contingency Capital</t>
  </si>
  <si>
    <t>Overheads &amp; admin</t>
  </si>
  <si>
    <t>Maintenance - equipment</t>
  </si>
  <si>
    <t>Contingency O&amp;M</t>
  </si>
  <si>
    <t>BASE CASE - Products</t>
  </si>
  <si>
    <t>SCENARIO 1 - Products</t>
  </si>
  <si>
    <t>Data Source/Assumptions/Notes</t>
  </si>
  <si>
    <t>Total Scenario 1 - Product Outputs</t>
  </si>
  <si>
    <t>Total Base Case (BAU) - Product Outputs</t>
  </si>
  <si>
    <t>Total Base Case (BAU) - Waste Inputs</t>
  </si>
  <si>
    <t>Total Scenario 1 - Waste Inputs</t>
  </si>
  <si>
    <t>Input 1</t>
  </si>
  <si>
    <t>Input 2</t>
  </si>
  <si>
    <t>Input 3</t>
  </si>
  <si>
    <t>Input 4</t>
  </si>
  <si>
    <t>Input 5</t>
  </si>
  <si>
    <t>Input 6</t>
  </si>
  <si>
    <t>other</t>
  </si>
  <si>
    <t>Product 1</t>
  </si>
  <si>
    <t>Product 2</t>
  </si>
  <si>
    <t>Product 3</t>
  </si>
  <si>
    <t>Product 4</t>
  </si>
  <si>
    <t>Product 5</t>
  </si>
  <si>
    <t>Product 6</t>
  </si>
  <si>
    <t>Product 7</t>
  </si>
  <si>
    <t>Product 8</t>
  </si>
  <si>
    <t>Product 9</t>
  </si>
  <si>
    <t>Product 10</t>
  </si>
  <si>
    <t>BASE CASE - Capital Costs</t>
  </si>
  <si>
    <t>Plant</t>
  </si>
  <si>
    <t>Equipment</t>
  </si>
  <si>
    <t>$</t>
  </si>
  <si>
    <t>Site Engineering</t>
  </si>
  <si>
    <t>Planning</t>
  </si>
  <si>
    <t>SCENARIO 1 - Capital Costs</t>
  </si>
  <si>
    <t>Transport</t>
  </si>
  <si>
    <t>CAPITAL COST</t>
  </si>
  <si>
    <t>Labour/Staff</t>
  </si>
  <si>
    <t>Electricity</t>
  </si>
  <si>
    <t>Gas</t>
  </si>
  <si>
    <t>Fuel</t>
  </si>
  <si>
    <t>Maintenance - buildings</t>
  </si>
  <si>
    <t>Transport - inputs</t>
  </si>
  <si>
    <t>Transport - products</t>
  </si>
  <si>
    <t>Monitoring and compliance</t>
  </si>
  <si>
    <t>Total Scenario 1 - Capital Cost</t>
  </si>
  <si>
    <t>Total Base Case - Capital Cost</t>
  </si>
  <si>
    <t>RECURRENT/OPERATING COST</t>
  </si>
  <si>
    <t>Total Base Case - Operating Cost</t>
  </si>
  <si>
    <t>Plant hire</t>
  </si>
  <si>
    <t>Base Case - Operating Cost</t>
  </si>
  <si>
    <t>Scenario 1 - Operating Cost</t>
  </si>
  <si>
    <t>Total Scenario 1 - Operating Cost</t>
  </si>
  <si>
    <t>TOTAL</t>
  </si>
  <si>
    <t>BASE CASE - Revenue from sale of products</t>
  </si>
  <si>
    <t>$/t</t>
  </si>
  <si>
    <t>Total Base Case - Product Revenue</t>
  </si>
  <si>
    <t>Total Scenario 1 - Product Revenue</t>
  </si>
  <si>
    <t>BASE CASE - Non-market benefits</t>
  </si>
  <si>
    <t>Greenhouse Gases</t>
  </si>
  <si>
    <t>NAME</t>
  </si>
  <si>
    <t>Base Discount Rate</t>
  </si>
  <si>
    <t>Overarching Assumptions</t>
  </si>
  <si>
    <t>Revenue from sale of products</t>
  </si>
  <si>
    <t>SCENARIO 1 - Revenue from sale of products</t>
  </si>
  <si>
    <t>SCENARIO 1 - Non-market benefits</t>
  </si>
  <si>
    <t>$/unit</t>
  </si>
  <si>
    <t>2035-36</t>
  </si>
  <si>
    <t>2036-37</t>
  </si>
  <si>
    <t>2037-38</t>
  </si>
  <si>
    <t>2038-39</t>
  </si>
  <si>
    <t>2039-40</t>
  </si>
  <si>
    <t>2040-41</t>
  </si>
  <si>
    <t>2041-42</t>
  </si>
  <si>
    <t>2042-43</t>
  </si>
  <si>
    <t>2043-44</t>
  </si>
  <si>
    <t>2044-45</t>
  </si>
  <si>
    <t>2045-46</t>
  </si>
  <si>
    <t>Total Capital (Infrastructure) Costs</t>
  </si>
  <si>
    <t>Non-market benefits</t>
  </si>
  <si>
    <t>TOTAL BENEFIT</t>
  </si>
  <si>
    <t>Total Recurrent Cost</t>
  </si>
  <si>
    <t>Present Value ($PV)</t>
  </si>
  <si>
    <t>NPV (7%)</t>
  </si>
  <si>
    <t>NPV (10%)</t>
  </si>
  <si>
    <t>SCENARIO 1 - RESULTS</t>
  </si>
  <si>
    <t>Net Present Value Outcome (7%)</t>
  </si>
  <si>
    <t>Net Present Value Outcome (4%)</t>
  </si>
  <si>
    <t>Net Present Value Outcome (10%)</t>
  </si>
  <si>
    <t>NPV (4%)</t>
  </si>
  <si>
    <t>Low Discount Rate (Sensitivity Test)</t>
  </si>
  <si>
    <t>High Discount Rate (Sensitivity Test)</t>
  </si>
  <si>
    <t>Analysis Period (years)</t>
  </si>
  <si>
    <t>Base year for the analysis</t>
  </si>
  <si>
    <t>4. Assign monetary values to as many of the costs and benefits as possible - reference sources for values.  Ensure that all dollar values are in real (base year) dollars and are not inflated over time.</t>
  </si>
  <si>
    <t>5. Set the base year and analysis period, see overarching assumptions sheet (Sheet 1).  The analysis period should reflect the lifespan of the proposed infrastructure asset.</t>
  </si>
  <si>
    <t>8. Results should first be sanity checked and then sensitivity tests should be run on key parameters, e.g. +/- 20% on capital costs, operating costs, revenue, key benefits.</t>
  </si>
  <si>
    <t>WASTE INPUTS AND OUTPUTS</t>
  </si>
  <si>
    <t>CAPITAL AND OPERATING COSTS</t>
  </si>
  <si>
    <t>OVERARCHING ASSUMPTIONS</t>
  </si>
  <si>
    <t>REVENUE FROM SALE OF PRODUCTS</t>
  </si>
  <si>
    <t>NON-MARKET BENEFITS</t>
  </si>
  <si>
    <t>Input 7</t>
  </si>
  <si>
    <t xml:space="preserve">other </t>
  </si>
  <si>
    <t>Input 8</t>
  </si>
  <si>
    <t>Input 9</t>
  </si>
  <si>
    <t>Input 10</t>
  </si>
  <si>
    <t>3. Do not change shaded cells, without specific justification.</t>
  </si>
  <si>
    <t>7. The results of the analysis (the scenarios incremental to the base case) are automatically generated in the 'Results' tab.</t>
  </si>
  <si>
    <t>Maintenance - plant</t>
  </si>
  <si>
    <t>Nil</t>
  </si>
  <si>
    <t>Does the development of these products results in any residual waste that is sent to landfill?</t>
  </si>
  <si>
    <t>Describe</t>
  </si>
  <si>
    <t>Landfill disposal cost</t>
  </si>
  <si>
    <t>BASE CASE - Cost savings</t>
  </si>
  <si>
    <t>SCENARIO 1 - Cost savings</t>
  </si>
  <si>
    <t>Avoided cost - landfill disposal</t>
  </si>
  <si>
    <t>Avoided cost - transport</t>
  </si>
  <si>
    <t>AVOIDED COSTS</t>
  </si>
  <si>
    <t>Total Base Case - Avoided Costs</t>
  </si>
  <si>
    <t>Total Scenario 1 - Avoided Costs</t>
  </si>
  <si>
    <t>9. Submit the completed model as part of your funding application.  Ensure that all calculations are included in the model.</t>
  </si>
  <si>
    <t>Waste Inputs Breakdown (tonnes)</t>
  </si>
  <si>
    <t>Paper</t>
  </si>
  <si>
    <t>Cardboard</t>
  </si>
  <si>
    <t>Glass</t>
  </si>
  <si>
    <t>Non-ferrous metal</t>
  </si>
  <si>
    <t>Ferrous Metal</t>
  </si>
  <si>
    <t>Input 11</t>
  </si>
  <si>
    <t>Input 12</t>
  </si>
  <si>
    <t>Input 13</t>
  </si>
  <si>
    <t>Input 14</t>
  </si>
  <si>
    <t>BASE CASE (business as usual) - Waste Inputs:</t>
  </si>
  <si>
    <t>Product 11</t>
  </si>
  <si>
    <t>Product 12</t>
  </si>
  <si>
    <t>Product 13</t>
  </si>
  <si>
    <t>Product 14</t>
  </si>
  <si>
    <t>Nil - going to landfill/Other?</t>
  </si>
  <si>
    <t>Reused/Recycled/Reprocessed Products (tonnes)</t>
  </si>
  <si>
    <t>Residual waste</t>
  </si>
  <si>
    <t>Commercial and Industrial (C&amp;I) - Mixed</t>
  </si>
  <si>
    <t>Municipal Solid Waste (MSW) - Mixed</t>
  </si>
  <si>
    <t>C&amp;I - Source separated dry recycling</t>
  </si>
  <si>
    <t>C&amp;I - Source separated organics</t>
  </si>
  <si>
    <t>2. Start by completing the assumptions pages (Sheets 1-4).  The assumptions need to reflect both the base case (without project/business as usual) and option scenario (with project) situations.</t>
  </si>
  <si>
    <t>Base Case (business as usual): Infrastructure is not developed/development is delayed</t>
  </si>
  <si>
    <t>Scenario 1: Infrastructure is developed</t>
  </si>
  <si>
    <t>Other air emissions</t>
  </si>
  <si>
    <t>Landfill externalities</t>
  </si>
  <si>
    <t>Present Value (PV)</t>
  </si>
  <si>
    <t>Total Base Case - Non-Market Benefit</t>
  </si>
  <si>
    <t>Total Scenario 1 - Non-Market Benefit</t>
  </si>
  <si>
    <t>Avoided cost</t>
  </si>
  <si>
    <t>1. It is recommended that users contact the business case advisory services provider before using the model.</t>
  </si>
  <si>
    <t>ENTER DATE</t>
  </si>
  <si>
    <t>Note: This is a real discount rate.  So, all values must be in base year dollars and there must not be any inflation in the model.</t>
  </si>
  <si>
    <t>Note: The analysis period must reflect the anticipated life-span of the infrastructure. Model maximum is 30 years.  CBA and financial assessment analysis periods must be identical.</t>
  </si>
  <si>
    <t>Payment to third party</t>
  </si>
  <si>
    <t>Note: Base case may be intentionally left blank, under this approach costs that are avoided in the base case should be included as an avoided cost in the scenario case (see Sheet 4_Benefits).</t>
  </si>
  <si>
    <t>Note: Base case may be intentionally left blank, under this approach costs that are avoided in the base case must be included as avoided costs in the scenario case.</t>
  </si>
  <si>
    <t>Results</t>
  </si>
  <si>
    <t>E.g. Payment to third party to receive and recycle/reuse outputs.</t>
  </si>
  <si>
    <t>Compost - High Grade</t>
  </si>
  <si>
    <t>Compost - Low Grade</t>
  </si>
  <si>
    <t>Describe - What is the precise nature of the output from the new infrastructure, e.g. Recovery of recyclables for reuse, recycled products for market sale, other? How will the outputs be reused/recycled?</t>
  </si>
  <si>
    <t>Residual waste that is sent to landfill (note total tonnage should correlate with total tonnage of waste inputs)</t>
  </si>
  <si>
    <t>MSW - Source separated dry recycling</t>
  </si>
  <si>
    <t>MSW - Source separated organics</t>
  </si>
  <si>
    <t>Plastic</t>
  </si>
  <si>
    <t>Contaminant/residual disposal cost. Note cost should be net of landfill levy.</t>
  </si>
  <si>
    <t>Breakdown - please detail anticipated breakdown of waste input stream, e.g. paper, cardboard, wood/timber, plastics, glass, metals, organics, etc.</t>
  </si>
  <si>
    <t xml:space="preserve">Describe </t>
  </si>
  <si>
    <t>Describe - Please refer to Sheet 7_Non-Market Values for unit values</t>
  </si>
  <si>
    <t xml:space="preserve"> </t>
  </si>
  <si>
    <t>2046-47</t>
  </si>
  <si>
    <t>Tyres</t>
  </si>
  <si>
    <t>Total</t>
  </si>
  <si>
    <t>Present value (base discount rate)</t>
  </si>
  <si>
    <t>Incremental diversion</t>
  </si>
  <si>
    <t>10. If the IRR calculation does not work then either contact the business case advisory services provider or enter a new 'guess' in the formula.</t>
  </si>
  <si>
    <t>11. If the BCR result is negative then contact the business case advisory service provider.</t>
  </si>
  <si>
    <t>6. Once the assumptions pages are complete, review the base case and scenario sheets (Sheets 5-6).</t>
  </si>
  <si>
    <r>
      <rPr>
        <b/>
        <sz val="9"/>
        <color theme="1"/>
        <rFont val="Times New Roman"/>
        <family val="1"/>
      </rPr>
      <t xml:space="preserve">Notes when completing the analysis   </t>
    </r>
    <r>
      <rPr>
        <sz val="9"/>
        <color theme="1"/>
        <rFont val="Times New Roman"/>
        <family val="1"/>
      </rPr>
      <t xml:space="preserve">                                                                                                    (1)     Applicants should consider (and quantify where possible) all the impacts of their project, irrespective of who they accrue to. E.g. if the project would increase (or decrease) the applicants use of diesel fuels by a large amount, this will impact the air quality of on surrounding communities. Air pollution can be quantified in dollar-terms.                                                                                                                            
</t>
    </r>
  </si>
  <si>
    <t>COST BENEFIT ANALYSIS TOOL</t>
  </si>
  <si>
    <t>CBA Model</t>
  </si>
  <si>
    <t>2047-48</t>
  </si>
  <si>
    <t>2048-49</t>
  </si>
  <si>
    <t>Version: April 2018</t>
  </si>
  <si>
    <t>Y/N</t>
  </si>
  <si>
    <t>Product type</t>
  </si>
  <si>
    <t>Note: Revenue from gate fees is not an economic benefit</t>
  </si>
  <si>
    <t>Addressing National Sword Initiative?</t>
  </si>
  <si>
    <t>Note: 2018 means that 2018-19 is the base year for the analysis.</t>
  </si>
  <si>
    <r>
      <t xml:space="preserve">Describe - must be </t>
    </r>
    <r>
      <rPr>
        <b/>
        <sz val="10"/>
        <color theme="1"/>
        <rFont val="Calibri"/>
        <family val="2"/>
      </rPr>
      <t>real</t>
    </r>
    <r>
      <rPr>
        <sz val="10"/>
        <color theme="1"/>
        <rFont val="Calibri"/>
        <family val="2"/>
      </rPr>
      <t xml:space="preserve"> (not nominal) values</t>
    </r>
  </si>
  <si>
    <t>Describe - Economic landfill disposal cost excluding landfill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</si>
</sst>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0_ ;[Red]\-#,##0\ "/>
    <numFmt numFmtId="165" formatCode="[$-F800]dddd\,\ mmmm\ dd\,\ yyyy"/>
    <numFmt numFmtId="166" formatCode="_-* #,##0_-;\-* #,##0_-;_-* &quot;-&quot;??_-;_-@_-"/>
    <numFmt numFmtId="167" formatCode="0.0%"/>
    <numFmt numFmtId="168" formatCode="_-&quot;$&quot;* #,##0_-;\-&quot;$&quot;* #,##0_-;_-&quot;$&quot;* &quot;-&quot;??_-;_-@_-"/>
  </numFmts>
  <fonts count="45" x14ac:knownFonts="1">
    <font>
      <sz val="10"/>
      <color theme="1"/>
      <name val="Calibri"/>
      <family val="2"/>
    </font>
    <font>
      <b/>
      <sz val="10"/>
      <color theme="1"/>
      <name val="Calibri"/>
      <family val="2"/>
    </font>
    <font>
      <b/>
      <sz val="11"/>
      <color theme="1"/>
      <name val="Calibri"/>
      <family val="2"/>
    </font>
    <font>
      <b/>
      <sz val="12"/>
      <color theme="1"/>
      <name val="Calibri"/>
      <family val="2"/>
    </font>
    <font>
      <sz val="11"/>
      <color theme="1"/>
      <name val="Calibri"/>
      <family val="2"/>
      <scheme val="minor"/>
    </font>
    <font>
      <sz val="10"/>
      <name val="Arial"/>
      <family val="2"/>
    </font>
    <font>
      <i/>
      <sz val="10"/>
      <color theme="1"/>
      <name val="Calibri"/>
      <family val="2"/>
    </font>
    <font>
      <sz val="10"/>
      <color theme="1"/>
      <name val="Calibri"/>
      <family val="2"/>
    </font>
    <font>
      <sz val="11"/>
      <color theme="1"/>
      <name val="Calibri"/>
      <family val="2"/>
    </font>
    <font>
      <sz val="10"/>
      <color theme="0" tint="-0.249977111117893"/>
      <name val="Calibri"/>
      <family val="2"/>
    </font>
    <font>
      <b/>
      <sz val="11"/>
      <color rgb="FFC00000"/>
      <name val="Calibri"/>
      <family val="2"/>
    </font>
    <font>
      <b/>
      <sz val="10"/>
      <color rgb="FFC00000"/>
      <name val="Calibri"/>
      <family val="2"/>
    </font>
    <font>
      <sz val="10"/>
      <color theme="0"/>
      <name val="Calibri"/>
      <family val="2"/>
    </font>
    <font>
      <b/>
      <sz val="10"/>
      <color theme="0"/>
      <name val="Calibri"/>
      <family val="2"/>
    </font>
    <font>
      <b/>
      <u/>
      <sz val="10"/>
      <color theme="1"/>
      <name val="Calibri"/>
      <family val="2"/>
    </font>
    <font>
      <u/>
      <sz val="10"/>
      <color theme="10"/>
      <name val="Calibri"/>
      <family val="2"/>
    </font>
    <font>
      <sz val="12"/>
      <name val="Arial"/>
      <family val="2"/>
    </font>
    <font>
      <b/>
      <sz val="14"/>
      <color theme="1"/>
      <name val="Calibri"/>
      <family val="2"/>
    </font>
    <font>
      <sz val="14"/>
      <color theme="1"/>
      <name val="Calibri"/>
      <family val="2"/>
    </font>
    <font>
      <b/>
      <sz val="18"/>
      <color theme="1"/>
      <name val="Calibri"/>
      <family val="2"/>
    </font>
    <font>
      <sz val="11"/>
      <color theme="1"/>
      <name val="Times New Roman"/>
      <family val="1"/>
    </font>
    <font>
      <sz val="11"/>
      <color rgb="FF0093D0"/>
      <name val="Wingdings"/>
      <charset val="2"/>
    </font>
    <font>
      <sz val="9"/>
      <color theme="1"/>
      <name val="Times New Roman"/>
      <family val="1"/>
    </font>
    <font>
      <vertAlign val="superscript"/>
      <sz val="9"/>
      <color theme="1"/>
      <name val="Times New Roman"/>
      <family val="1"/>
    </font>
    <font>
      <b/>
      <sz val="11"/>
      <color theme="1"/>
      <name val="Calibri"/>
      <family val="2"/>
      <scheme val="minor"/>
    </font>
    <font>
      <b/>
      <i/>
      <sz val="11"/>
      <color theme="1"/>
      <name val="Calibri"/>
      <family val="2"/>
      <scheme val="minor"/>
    </font>
    <font>
      <i/>
      <sz val="11"/>
      <color theme="1"/>
      <name val="Calibri"/>
      <family val="2"/>
      <scheme val="minor"/>
    </font>
    <font>
      <sz val="10"/>
      <name val="Calibri"/>
      <family val="2"/>
    </font>
    <font>
      <u/>
      <sz val="18"/>
      <color theme="1"/>
      <name val="Calibri"/>
      <family val="2"/>
    </font>
    <font>
      <sz val="12"/>
      <color theme="1"/>
      <name val="Calibri"/>
      <family val="2"/>
    </font>
    <font>
      <i/>
      <sz val="10"/>
      <color theme="0"/>
      <name val="Calibri"/>
      <family val="2"/>
    </font>
    <font>
      <b/>
      <sz val="10"/>
      <name val="Calibri"/>
      <family val="2"/>
    </font>
    <font>
      <b/>
      <u/>
      <sz val="12"/>
      <color theme="0"/>
      <name val="Calibri"/>
      <family val="2"/>
    </font>
    <font>
      <b/>
      <sz val="18"/>
      <color theme="0"/>
      <name val="Calibri"/>
      <family val="2"/>
    </font>
    <font>
      <b/>
      <sz val="16"/>
      <color theme="0"/>
      <name val="Calibri"/>
      <family val="2"/>
    </font>
    <font>
      <b/>
      <i/>
      <sz val="10"/>
      <color theme="0"/>
      <name val="Calibri"/>
      <family val="2"/>
    </font>
    <font>
      <b/>
      <sz val="12"/>
      <color theme="0"/>
      <name val="Calibri"/>
      <family val="2"/>
    </font>
    <font>
      <sz val="12"/>
      <color theme="0"/>
      <name val="Calibri"/>
      <family val="2"/>
    </font>
    <font>
      <b/>
      <sz val="14"/>
      <color theme="0"/>
      <name val="Calibri"/>
      <family val="2"/>
    </font>
    <font>
      <b/>
      <sz val="9"/>
      <color theme="1"/>
      <name val="Times New Roman"/>
      <family val="1"/>
    </font>
    <font>
      <b/>
      <sz val="12"/>
      <name val="Arial"/>
      <family val="2"/>
    </font>
    <font>
      <b/>
      <sz val="20"/>
      <color theme="1"/>
      <name val="Calibri"/>
      <family val="2"/>
    </font>
    <font>
      <b/>
      <sz val="16"/>
      <name val="Arial"/>
      <family val="2"/>
    </font>
    <font>
      <sz val="10"/>
      <color rgb="FFFF0000"/>
      <name val="Calibri"/>
      <family val="2"/>
    </font>
    <font>
      <b/>
      <i/>
      <sz val="12"/>
      <color theme="1"/>
      <name val="Calibri"/>
      <family val="2"/>
    </font>
  </fonts>
  <fills count="8">
    <fill>
      <patternFill patternType="none"/>
    </fill>
    <fill>
      <patternFill patternType="gray125"/>
    </fill>
    <fill>
      <patternFill patternType="solid">
        <fgColor theme="0"/>
        <bgColor indexed="64"/>
      </patternFill>
    </fill>
    <fill>
      <patternFill patternType="solid">
        <fgColor rgb="FF0093D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medium">
        <color indexed="64"/>
      </right>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top style="dotted">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medium">
        <color auto="1"/>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thin">
        <color indexed="64"/>
      </bottom>
      <diagonal/>
    </border>
  </borders>
  <cellStyleXfs count="19">
    <xf numFmtId="0" fontId="0"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cellStyleXfs>
  <cellXfs count="235">
    <xf numFmtId="0" fontId="0" fillId="0" borderId="0" xfId="0"/>
    <xf numFmtId="0" fontId="0" fillId="2" borderId="0" xfId="0" applyFill="1"/>
    <xf numFmtId="0" fontId="0" fillId="0" borderId="0" xfId="0" applyFill="1"/>
    <xf numFmtId="0" fontId="12" fillId="3" borderId="0" xfId="0" applyFont="1" applyFill="1" applyAlignment="1">
      <alignment horizontal="left" vertical="center"/>
    </xf>
    <xf numFmtId="3" fontId="0" fillId="2" borderId="0" xfId="0" applyNumberFormat="1" applyFill="1"/>
    <xf numFmtId="0" fontId="13"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16" fillId="2" borderId="0" xfId="0" quotePrefix="1" applyFont="1" applyFill="1" applyAlignment="1">
      <alignment horizontal="left"/>
    </xf>
    <xf numFmtId="0" fontId="16" fillId="2" borderId="0" xfId="0" applyFont="1" applyFill="1"/>
    <xf numFmtId="0" fontId="18" fillId="2" borderId="0" xfId="0" applyFont="1" applyFill="1"/>
    <xf numFmtId="0" fontId="21" fillId="2" borderId="0" xfId="0" applyFont="1" applyFill="1" applyAlignment="1">
      <alignment horizontal="left" vertical="center" indent="2"/>
    </xf>
    <xf numFmtId="0" fontId="15" fillId="2" borderId="0" xfId="16" applyFill="1" applyAlignment="1">
      <alignment horizontal="left" vertical="center" indent="2"/>
    </xf>
    <xf numFmtId="0" fontId="23" fillId="2" borderId="0" xfId="0" applyFont="1" applyFill="1" applyAlignment="1">
      <alignment horizontal="justify" vertical="center"/>
    </xf>
    <xf numFmtId="0" fontId="15" fillId="2" borderId="0" xfId="16" applyFill="1" applyAlignment="1">
      <alignment horizontal="justify" vertical="center"/>
    </xf>
    <xf numFmtId="0" fontId="22" fillId="2" borderId="0" xfId="0" applyFont="1" applyFill="1" applyAlignment="1">
      <alignment horizontal="justify" vertical="center"/>
    </xf>
    <xf numFmtId="0" fontId="20" fillId="2" borderId="0" xfId="0" applyFont="1" applyFill="1" applyAlignment="1">
      <alignment vertical="center" wrapText="1"/>
    </xf>
    <xf numFmtId="0" fontId="0" fillId="4" borderId="0" xfId="0" applyFill="1"/>
    <xf numFmtId="0" fontId="1" fillId="0" borderId="0" xfId="0" applyFont="1" applyFill="1" applyAlignment="1">
      <alignment vertical="top"/>
    </xf>
    <xf numFmtId="0" fontId="6" fillId="0" borderId="0" xfId="0" applyFont="1"/>
    <xf numFmtId="0" fontId="3" fillId="0" borderId="0" xfId="0" applyFont="1" applyFill="1"/>
    <xf numFmtId="0" fontId="0" fillId="0" borderId="0" xfId="0" applyFill="1" applyAlignment="1">
      <alignment vertical="top"/>
    </xf>
    <xf numFmtId="0" fontId="0" fillId="2" borderId="0" xfId="0" applyFill="1" applyAlignment="1">
      <alignment vertical="top" wrapText="1"/>
    </xf>
    <xf numFmtId="0" fontId="0" fillId="2" borderId="13" xfId="0" applyFill="1" applyBorder="1"/>
    <xf numFmtId="0" fontId="0" fillId="2" borderId="0" xfId="0" applyFill="1" applyBorder="1" applyAlignment="1">
      <alignment wrapText="1"/>
    </xf>
    <xf numFmtId="0" fontId="0" fillId="5" borderId="0" xfId="0" applyFill="1" applyAlignment="1">
      <alignment vertical="top"/>
    </xf>
    <xf numFmtId="0" fontId="1" fillId="5" borderId="13" xfId="0" applyFont="1" applyFill="1" applyBorder="1" applyAlignment="1">
      <alignment vertical="top"/>
    </xf>
    <xf numFmtId="0" fontId="0" fillId="5" borderId="13" xfId="0" applyFill="1" applyBorder="1" applyAlignment="1">
      <alignment wrapText="1"/>
    </xf>
    <xf numFmtId="2" fontId="30" fillId="3" borderId="0" xfId="0" applyNumberFormat="1" applyFont="1" applyFill="1"/>
    <xf numFmtId="0" fontId="13" fillId="3" borderId="0" xfId="0" applyFont="1" applyFill="1" applyAlignment="1">
      <alignment vertical="top"/>
    </xf>
    <xf numFmtId="0" fontId="13" fillId="3" borderId="0" xfId="0" applyFont="1" applyFill="1"/>
    <xf numFmtId="0" fontId="0" fillId="2" borderId="0" xfId="0" applyFill="1" applyAlignment="1">
      <alignment vertical="top"/>
    </xf>
    <xf numFmtId="0" fontId="28" fillId="2" borderId="16" xfId="0" applyFont="1" applyFill="1" applyBorder="1" applyAlignment="1">
      <alignment vertical="top"/>
    </xf>
    <xf numFmtId="0" fontId="28" fillId="2" borderId="13" xfId="0" applyFont="1" applyFill="1" applyBorder="1" applyAlignment="1">
      <alignment vertical="top"/>
    </xf>
    <xf numFmtId="0" fontId="0" fillId="2" borderId="13" xfId="0" applyFill="1" applyBorder="1" applyAlignment="1">
      <alignment horizontal="right"/>
    </xf>
    <xf numFmtId="0" fontId="28" fillId="2" borderId="16" xfId="0" applyFont="1" applyFill="1" applyBorder="1" applyAlignment="1">
      <alignment horizontal="left" vertical="top"/>
    </xf>
    <xf numFmtId="0" fontId="0" fillId="2" borderId="0" xfId="0" applyFill="1" applyAlignment="1">
      <alignment horizontal="right"/>
    </xf>
    <xf numFmtId="0" fontId="3" fillId="2" borderId="13" xfId="0" applyFont="1" applyFill="1" applyBorder="1"/>
    <xf numFmtId="0" fontId="1" fillId="2" borderId="0" xfId="0" applyFont="1" applyFill="1" applyBorder="1" applyAlignment="1">
      <alignment vertical="top"/>
    </xf>
    <xf numFmtId="0" fontId="6" fillId="0" borderId="0" xfId="0" applyFont="1" applyAlignment="1">
      <alignment vertical="top"/>
    </xf>
    <xf numFmtId="0" fontId="0" fillId="2" borderId="13" xfId="0" applyFill="1" applyBorder="1" applyAlignment="1">
      <alignment vertical="top"/>
    </xf>
    <xf numFmtId="2" fontId="30" fillId="3" borderId="0" xfId="0" applyNumberFormat="1" applyFont="1" applyFill="1" applyAlignment="1">
      <alignment vertical="top"/>
    </xf>
    <xf numFmtId="0" fontId="0" fillId="5" borderId="0" xfId="0" applyFill="1" applyAlignment="1">
      <alignment horizontal="left" vertical="top"/>
    </xf>
    <xf numFmtId="0" fontId="1" fillId="5" borderId="13" xfId="0" applyFont="1" applyFill="1" applyBorder="1" applyAlignment="1">
      <alignment vertical="top" wrapText="1"/>
    </xf>
    <xf numFmtId="0" fontId="26" fillId="2" borderId="0" xfId="0" applyFont="1" applyFill="1" applyAlignment="1">
      <alignment vertical="top"/>
    </xf>
    <xf numFmtId="0" fontId="12" fillId="3" borderId="0" xfId="0" applyFont="1" applyFill="1" applyAlignment="1">
      <alignment vertical="top" wrapText="1"/>
    </xf>
    <xf numFmtId="0" fontId="0" fillId="5" borderId="13" xfId="0" applyFill="1" applyBorder="1" applyAlignment="1">
      <alignment vertical="top" wrapText="1"/>
    </xf>
    <xf numFmtId="0" fontId="6" fillId="2" borderId="0" xfId="0" applyFont="1" applyFill="1" applyAlignment="1">
      <alignment vertical="top"/>
    </xf>
    <xf numFmtId="0" fontId="0" fillId="2" borderId="13" xfId="0" applyFill="1" applyBorder="1" applyAlignment="1">
      <alignment vertical="top" wrapText="1"/>
    </xf>
    <xf numFmtId="0" fontId="0" fillId="2" borderId="14" xfId="0" applyFill="1" applyBorder="1" applyAlignment="1">
      <alignment vertical="top" wrapText="1"/>
    </xf>
    <xf numFmtId="0" fontId="13" fillId="3" borderId="0" xfId="0" applyFont="1" applyFill="1" applyAlignment="1">
      <alignment horizontal="right"/>
    </xf>
    <xf numFmtId="0" fontId="12" fillId="3" borderId="0" xfId="0" applyFont="1" applyFill="1" applyAlignment="1">
      <alignment horizontal="right"/>
    </xf>
    <xf numFmtId="0" fontId="0" fillId="5" borderId="0" xfId="0" applyFill="1" applyAlignment="1">
      <alignment horizontal="right"/>
    </xf>
    <xf numFmtId="0" fontId="0" fillId="5" borderId="13" xfId="0" applyFill="1" applyBorder="1" applyAlignment="1">
      <alignment horizontal="right"/>
    </xf>
    <xf numFmtId="0" fontId="0" fillId="5" borderId="0" xfId="0" applyFill="1" applyAlignment="1">
      <alignment vertical="top" wrapText="1"/>
    </xf>
    <xf numFmtId="0" fontId="0" fillId="5" borderId="0" xfId="0" applyFill="1"/>
    <xf numFmtId="0" fontId="0" fillId="2" borderId="0"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22" xfId="0" applyFill="1" applyBorder="1" applyAlignment="1">
      <alignment vertical="top" wrapText="1"/>
    </xf>
    <xf numFmtId="6" fontId="0" fillId="2" borderId="20" xfId="0" applyNumberFormat="1" applyFill="1" applyBorder="1" applyAlignment="1">
      <alignment vertical="top"/>
    </xf>
    <xf numFmtId="6" fontId="0" fillId="2" borderId="21" xfId="0" applyNumberFormat="1" applyFill="1" applyBorder="1" applyAlignment="1">
      <alignment vertical="top"/>
    </xf>
    <xf numFmtId="6" fontId="0" fillId="2" borderId="22" xfId="0" applyNumberFormat="1" applyFill="1" applyBorder="1" applyAlignment="1">
      <alignment vertical="top"/>
    </xf>
    <xf numFmtId="0" fontId="0" fillId="2" borderId="21" xfId="0" applyFill="1" applyBorder="1" applyAlignment="1">
      <alignment wrapText="1"/>
    </xf>
    <xf numFmtId="0" fontId="0" fillId="5" borderId="0" xfId="0" applyFill="1" applyAlignment="1">
      <alignment horizontal="right" vertical="top"/>
    </xf>
    <xf numFmtId="0" fontId="6" fillId="5" borderId="0" xfId="0" applyFont="1" applyFill="1"/>
    <xf numFmtId="0" fontId="12" fillId="3" borderId="0" xfId="0" applyFont="1" applyFill="1" applyAlignment="1">
      <alignment horizontal="right" vertical="top"/>
    </xf>
    <xf numFmtId="0" fontId="0" fillId="5" borderId="13" xfId="0" applyFill="1" applyBorder="1" applyAlignment="1">
      <alignment horizontal="right" vertical="top"/>
    </xf>
    <xf numFmtId="0" fontId="0" fillId="0" borderId="0" xfId="0" applyFill="1" applyAlignment="1">
      <alignment horizontal="right" vertical="top"/>
    </xf>
    <xf numFmtId="0" fontId="1" fillId="0" borderId="0" xfId="0" applyFont="1" applyFill="1" applyAlignment="1">
      <alignment horizontal="right" vertical="top"/>
    </xf>
    <xf numFmtId="0" fontId="3" fillId="2" borderId="13" xfId="0" applyFont="1" applyFill="1" applyBorder="1" applyAlignment="1">
      <alignment horizontal="right" vertical="top"/>
    </xf>
    <xf numFmtId="0" fontId="3" fillId="2" borderId="17" xfId="0" applyFont="1" applyFill="1" applyBorder="1" applyAlignment="1">
      <alignment horizontal="right" vertical="top"/>
    </xf>
    <xf numFmtId="0" fontId="27" fillId="3" borderId="0" xfId="0" applyFont="1" applyFill="1" applyAlignment="1">
      <alignment horizontal="right" vertical="top"/>
    </xf>
    <xf numFmtId="41" fontId="12" fillId="3" borderId="0" xfId="0" applyNumberFormat="1" applyFont="1" applyFill="1" applyAlignment="1">
      <alignment horizontal="right" vertical="top"/>
    </xf>
    <xf numFmtId="166" fontId="31" fillId="5" borderId="18" xfId="0" applyNumberFormat="1" applyFont="1" applyFill="1" applyBorder="1" applyAlignment="1">
      <alignment horizontal="right" vertical="top"/>
    </xf>
    <xf numFmtId="166" fontId="31" fillId="5" borderId="2" xfId="0" applyNumberFormat="1" applyFont="1" applyFill="1" applyBorder="1" applyAlignment="1">
      <alignment horizontal="right" vertical="top"/>
    </xf>
    <xf numFmtId="166" fontId="31" fillId="5" borderId="15" xfId="0" applyNumberFormat="1" applyFont="1" applyFill="1" applyBorder="1" applyAlignment="1">
      <alignment horizontal="right" vertical="top"/>
    </xf>
    <xf numFmtId="166" fontId="24" fillId="5" borderId="13" xfId="18" applyNumberFormat="1" applyFont="1" applyFill="1" applyBorder="1" applyAlignment="1">
      <alignment horizontal="right" vertical="top"/>
    </xf>
    <xf numFmtId="0" fontId="0" fillId="2" borderId="0" xfId="0" applyFill="1" applyBorder="1" applyAlignment="1">
      <alignment horizontal="right" vertical="top"/>
    </xf>
    <xf numFmtId="41" fontId="24" fillId="2" borderId="0" xfId="0" applyNumberFormat="1" applyFont="1" applyFill="1" applyBorder="1" applyAlignment="1">
      <alignment horizontal="right" vertical="top"/>
    </xf>
    <xf numFmtId="166" fontId="0" fillId="2" borderId="0" xfId="18" applyNumberFormat="1" applyFont="1" applyFill="1" applyAlignment="1">
      <alignment horizontal="right" vertical="top"/>
    </xf>
    <xf numFmtId="166" fontId="31" fillId="5" borderId="19" xfId="0" applyNumberFormat="1" applyFont="1" applyFill="1" applyBorder="1" applyAlignment="1">
      <alignment horizontal="right" vertical="top"/>
    </xf>
    <xf numFmtId="0" fontId="29" fillId="0" borderId="0" xfId="0" applyFont="1" applyFill="1" applyAlignment="1">
      <alignment horizontal="right"/>
    </xf>
    <xf numFmtId="0" fontId="3" fillId="0" borderId="0" xfId="0" applyFont="1" applyFill="1" applyAlignment="1">
      <alignment horizontal="right"/>
    </xf>
    <xf numFmtId="0" fontId="0" fillId="0" borderId="0" xfId="0" applyFill="1" applyAlignment="1">
      <alignment horizontal="right"/>
    </xf>
    <xf numFmtId="0" fontId="0" fillId="2" borderId="17" xfId="0" applyFill="1" applyBorder="1" applyAlignment="1">
      <alignment horizontal="right"/>
    </xf>
    <xf numFmtId="41" fontId="12" fillId="3" borderId="0" xfId="0" applyNumberFormat="1" applyFont="1" applyFill="1" applyAlignment="1">
      <alignment horizontal="right"/>
    </xf>
    <xf numFmtId="167" fontId="0" fillId="2" borderId="20" xfId="15" applyNumberFormat="1" applyFont="1" applyFill="1" applyBorder="1" applyAlignment="1">
      <alignment horizontal="right" wrapText="1"/>
    </xf>
    <xf numFmtId="41" fontId="0" fillId="2" borderId="0" xfId="0" applyNumberFormat="1" applyFont="1" applyFill="1" applyAlignment="1">
      <alignment horizontal="right"/>
    </xf>
    <xf numFmtId="167" fontId="0" fillId="2" borderId="21" xfId="15" applyNumberFormat="1" applyFont="1" applyFill="1" applyBorder="1" applyAlignment="1">
      <alignment horizontal="right" wrapText="1"/>
    </xf>
    <xf numFmtId="167" fontId="0" fillId="2" borderId="22" xfId="15" applyNumberFormat="1" applyFont="1" applyFill="1" applyBorder="1" applyAlignment="1">
      <alignment horizontal="right" wrapText="1"/>
    </xf>
    <xf numFmtId="167" fontId="1" fillId="5" borderId="13" xfId="15" applyNumberFormat="1" applyFont="1" applyFill="1" applyBorder="1" applyAlignment="1">
      <alignment horizontal="right" wrapText="1"/>
    </xf>
    <xf numFmtId="0" fontId="1" fillId="5" borderId="13" xfId="0" applyFont="1" applyFill="1" applyBorder="1" applyAlignment="1">
      <alignment horizontal="right"/>
    </xf>
    <xf numFmtId="41" fontId="24" fillId="5" borderId="13" xfId="0" applyNumberFormat="1" applyFont="1" applyFill="1" applyBorder="1" applyAlignment="1">
      <alignment horizontal="right"/>
    </xf>
    <xf numFmtId="43" fontId="0" fillId="2" borderId="0" xfId="0" applyNumberFormat="1" applyFill="1" applyAlignment="1">
      <alignment horizontal="right"/>
    </xf>
    <xf numFmtId="44" fontId="0" fillId="2" borderId="13" xfId="17" applyFont="1" applyFill="1" applyBorder="1" applyAlignment="1">
      <alignment horizontal="right"/>
    </xf>
    <xf numFmtId="168" fontId="0" fillId="2" borderId="13" xfId="0" applyNumberFormat="1" applyFill="1" applyBorder="1" applyAlignment="1">
      <alignment horizontal="right"/>
    </xf>
    <xf numFmtId="9" fontId="1" fillId="5" borderId="13" xfId="0" applyNumberFormat="1" applyFont="1" applyFill="1" applyBorder="1" applyAlignment="1">
      <alignment horizontal="right"/>
    </xf>
    <xf numFmtId="41" fontId="1" fillId="5" borderId="13" xfId="0" applyNumberFormat="1" applyFont="1" applyFill="1" applyBorder="1" applyAlignment="1">
      <alignment horizontal="right"/>
    </xf>
    <xf numFmtId="9" fontId="0" fillId="5" borderId="13" xfId="0" applyNumberFormat="1" applyFill="1" applyBorder="1" applyAlignment="1">
      <alignment horizontal="right"/>
    </xf>
    <xf numFmtId="0" fontId="0" fillId="2" borderId="0" xfId="0" applyFill="1" applyBorder="1" applyAlignment="1">
      <alignment horizontal="right"/>
    </xf>
    <xf numFmtId="0" fontId="19" fillId="4" borderId="0" xfId="0" applyFont="1" applyFill="1"/>
    <xf numFmtId="0" fontId="1" fillId="4" borderId="0" xfId="0" applyFont="1" applyFill="1"/>
    <xf numFmtId="0" fontId="32" fillId="3" borderId="8" xfId="0" applyFont="1" applyFill="1" applyBorder="1"/>
    <xf numFmtId="0" fontId="12" fillId="3" borderId="8" xfId="0" applyFont="1" applyFill="1" applyBorder="1"/>
    <xf numFmtId="0" fontId="1" fillId="2" borderId="23" xfId="0" applyFont="1" applyFill="1" applyBorder="1"/>
    <xf numFmtId="3" fontId="1" fillId="2" borderId="6" xfId="0" applyNumberFormat="1" applyFont="1" applyFill="1" applyBorder="1"/>
    <xf numFmtId="44" fontId="1" fillId="2" borderId="6" xfId="17" applyFont="1" applyFill="1" applyBorder="1"/>
    <xf numFmtId="3" fontId="1" fillId="2" borderId="24" xfId="0" applyNumberFormat="1" applyFont="1" applyFill="1" applyBorder="1"/>
    <xf numFmtId="2" fontId="6" fillId="5" borderId="0" xfId="0" applyNumberFormat="1" applyFont="1" applyFill="1" applyAlignment="1">
      <alignment vertical="top"/>
    </xf>
    <xf numFmtId="2" fontId="6" fillId="5" borderId="0" xfId="0" applyNumberFormat="1" applyFont="1" applyFill="1"/>
    <xf numFmtId="0" fontId="9" fillId="5" borderId="0" xfId="0" applyFont="1" applyFill="1"/>
    <xf numFmtId="0" fontId="13" fillId="3" borderId="0" xfId="0" applyFont="1" applyFill="1" applyAlignment="1">
      <alignment horizontal="center" vertical="top"/>
    </xf>
    <xf numFmtId="0" fontId="0" fillId="6" borderId="5" xfId="0" applyFill="1" applyBorder="1"/>
    <xf numFmtId="164" fontId="1" fillId="6" borderId="6" xfId="0" applyNumberFormat="1" applyFont="1" applyFill="1" applyBorder="1" applyAlignment="1">
      <alignment horizontal="right" vertical="center"/>
    </xf>
    <xf numFmtId="0" fontId="0" fillId="6" borderId="7" xfId="0" applyFill="1" applyBorder="1"/>
    <xf numFmtId="0" fontId="25" fillId="5" borderId="0" xfId="0" applyFont="1" applyFill="1" applyAlignment="1">
      <alignment vertical="top"/>
    </xf>
    <xf numFmtId="0" fontId="26" fillId="5" borderId="0" xfId="0" applyFont="1" applyFill="1" applyAlignment="1">
      <alignment vertical="top"/>
    </xf>
    <xf numFmtId="0" fontId="6" fillId="5" borderId="0" xfId="0" applyFont="1" applyFill="1" applyAlignment="1">
      <alignment vertical="top"/>
    </xf>
    <xf numFmtId="9" fontId="0" fillId="2" borderId="14" xfId="0" applyNumberFormat="1" applyFill="1" applyBorder="1" applyAlignment="1">
      <alignment horizontal="right"/>
    </xf>
    <xf numFmtId="0" fontId="2" fillId="5" borderId="10" xfId="0" applyFont="1" applyFill="1" applyBorder="1"/>
    <xf numFmtId="0" fontId="0" fillId="5" borderId="10" xfId="0" applyFill="1" applyBorder="1"/>
    <xf numFmtId="0" fontId="1" fillId="5" borderId="10" xfId="0" applyFont="1" applyFill="1" applyBorder="1"/>
    <xf numFmtId="0" fontId="1" fillId="5" borderId="11" xfId="0" applyFont="1" applyFill="1" applyBorder="1"/>
    <xf numFmtId="9" fontId="1" fillId="5" borderId="11" xfId="15" applyFont="1" applyFill="1" applyBorder="1"/>
    <xf numFmtId="0" fontId="1" fillId="5" borderId="12" xfId="0" applyFont="1" applyFill="1" applyBorder="1"/>
    <xf numFmtId="0" fontId="0" fillId="5" borderId="12" xfId="0" applyFill="1" applyBorder="1"/>
    <xf numFmtId="3" fontId="1" fillId="5" borderId="12" xfId="0" applyNumberFormat="1" applyFont="1" applyFill="1" applyBorder="1"/>
    <xf numFmtId="3" fontId="0" fillId="5" borderId="12" xfId="0" applyNumberFormat="1" applyFill="1" applyBorder="1"/>
    <xf numFmtId="9" fontId="17" fillId="4" borderId="0" xfId="0" applyNumberFormat="1" applyFont="1" applyFill="1"/>
    <xf numFmtId="0" fontId="18" fillId="4" borderId="0" xfId="0" applyFont="1" applyFill="1"/>
    <xf numFmtId="165" fontId="17" fillId="4" borderId="0" xfId="0" applyNumberFormat="1" applyFont="1" applyFill="1" applyAlignment="1">
      <alignment horizontal="left"/>
    </xf>
    <xf numFmtId="0" fontId="0" fillId="4" borderId="0" xfId="0" applyFill="1" applyAlignment="1">
      <alignment horizontal="left"/>
    </xf>
    <xf numFmtId="9" fontId="1" fillId="4" borderId="0" xfId="0" applyNumberFormat="1" applyFont="1" applyFill="1"/>
    <xf numFmtId="0" fontId="16" fillId="5" borderId="0" xfId="0" applyFont="1" applyFill="1"/>
    <xf numFmtId="0" fontId="33" fillId="3" borderId="0" xfId="0" applyFont="1" applyFill="1"/>
    <xf numFmtId="0" fontId="12" fillId="3" borderId="0" xfId="0" applyFont="1" applyFill="1"/>
    <xf numFmtId="0" fontId="12" fillId="2" borderId="0" xfId="0" applyFont="1" applyFill="1"/>
    <xf numFmtId="0" fontId="34" fillId="3" borderId="0" xfId="0" applyFont="1" applyFill="1"/>
    <xf numFmtId="9" fontId="12" fillId="3" borderId="0" xfId="0" applyNumberFormat="1" applyFont="1" applyFill="1" applyAlignment="1">
      <alignment horizontal="center"/>
    </xf>
    <xf numFmtId="0" fontId="12" fillId="3" borderId="0" xfId="0" applyFont="1" applyFill="1" applyAlignment="1">
      <alignment horizontal="center"/>
    </xf>
    <xf numFmtId="0" fontId="35" fillId="3" borderId="0" xfId="0" applyFont="1" applyFill="1"/>
    <xf numFmtId="0" fontId="14" fillId="5" borderId="0" xfId="0" applyFont="1" applyFill="1"/>
    <xf numFmtId="0" fontId="1" fillId="5" borderId="0" xfId="0" applyFont="1" applyFill="1"/>
    <xf numFmtId="0" fontId="1" fillId="5" borderId="0" xfId="0" applyFont="1" applyFill="1" applyAlignment="1">
      <alignment horizontal="center"/>
    </xf>
    <xf numFmtId="0" fontId="1" fillId="5" borderId="0" xfId="0" applyFont="1" applyFill="1" applyAlignment="1">
      <alignment horizontal="right"/>
    </xf>
    <xf numFmtId="0" fontId="8" fillId="5" borderId="0" xfId="0" applyFont="1" applyFill="1"/>
    <xf numFmtId="0" fontId="0" fillId="5" borderId="0" xfId="0" applyFill="1" applyAlignment="1">
      <alignment horizontal="center"/>
    </xf>
    <xf numFmtId="166" fontId="0" fillId="5" borderId="0" xfId="18" applyNumberFormat="1" applyFont="1" applyFill="1"/>
    <xf numFmtId="0" fontId="2" fillId="5" borderId="1" xfId="0" applyFont="1" applyFill="1" applyBorder="1"/>
    <xf numFmtId="0" fontId="0" fillId="5" borderId="1" xfId="0" applyFill="1" applyBorder="1"/>
    <xf numFmtId="166" fontId="1" fillId="5" borderId="1" xfId="18" applyNumberFormat="1" applyFont="1" applyFill="1" applyBorder="1"/>
    <xf numFmtId="0" fontId="2" fillId="5" borderId="0" xfId="0" applyFont="1" applyFill="1"/>
    <xf numFmtId="0" fontId="0" fillId="5" borderId="1" xfId="0" applyFill="1" applyBorder="1" applyAlignment="1">
      <alignment horizontal="center"/>
    </xf>
    <xf numFmtId="166" fontId="0" fillId="5" borderId="1" xfId="18" applyNumberFormat="1" applyFont="1" applyFill="1" applyBorder="1"/>
    <xf numFmtId="0" fontId="10" fillId="5" borderId="0" xfId="0" applyFont="1" applyFill="1"/>
    <xf numFmtId="0" fontId="11" fillId="5" borderId="0" xfId="0" applyFont="1" applyFill="1"/>
    <xf numFmtId="166" fontId="11" fillId="5" borderId="0" xfId="18" applyNumberFormat="1" applyFont="1" applyFill="1" applyAlignment="1">
      <alignment horizontal="right" vertical="center"/>
    </xf>
    <xf numFmtId="166" fontId="0" fillId="5" borderId="0" xfId="18" applyNumberFormat="1" applyFont="1" applyFill="1" applyAlignment="1">
      <alignment horizontal="center" vertical="center"/>
    </xf>
    <xf numFmtId="166" fontId="1" fillId="5" borderId="1" xfId="18" applyNumberFormat="1" applyFont="1" applyFill="1" applyBorder="1" applyAlignment="1">
      <alignment horizontal="right"/>
    </xf>
    <xf numFmtId="166" fontId="1" fillId="5" borderId="1" xfId="18" applyNumberFormat="1" applyFont="1" applyFill="1" applyBorder="1" applyAlignment="1">
      <alignment horizontal="center" vertical="center"/>
    </xf>
    <xf numFmtId="166" fontId="1" fillId="5" borderId="0" xfId="18" applyNumberFormat="1" applyFont="1" applyFill="1" applyBorder="1"/>
    <xf numFmtId="0" fontId="0" fillId="5" borderId="0" xfId="0" applyFill="1" applyBorder="1"/>
    <xf numFmtId="166" fontId="1" fillId="5" borderId="0" xfId="18" applyNumberFormat="1" applyFont="1" applyFill="1" applyBorder="1" applyAlignment="1">
      <alignment horizontal="right"/>
    </xf>
    <xf numFmtId="166" fontId="1" fillId="5" borderId="0" xfId="18" applyNumberFormat="1" applyFont="1" applyFill="1" applyBorder="1" applyAlignment="1">
      <alignment horizontal="right" vertical="center"/>
    </xf>
    <xf numFmtId="0" fontId="33" fillId="3" borderId="0" xfId="0" applyFont="1" applyFill="1" applyAlignment="1">
      <alignment vertical="top"/>
    </xf>
    <xf numFmtId="0" fontId="36" fillId="3" borderId="0" xfId="0" applyFont="1" applyFill="1" applyAlignment="1">
      <alignment vertical="top"/>
    </xf>
    <xf numFmtId="0" fontId="30" fillId="3" borderId="0" xfId="0" applyFont="1" applyFill="1"/>
    <xf numFmtId="0" fontId="12" fillId="3" borderId="0" xfId="0" applyFont="1" applyFill="1" applyAlignment="1">
      <alignment vertical="top"/>
    </xf>
    <xf numFmtId="0" fontId="37" fillId="3" borderId="0" xfId="0" applyFont="1" applyFill="1" applyAlignment="1">
      <alignment horizontal="right"/>
    </xf>
    <xf numFmtId="0" fontId="12" fillId="3" borderId="0" xfId="0" applyFont="1" applyFill="1" applyBorder="1" applyAlignment="1">
      <alignment horizontal="right"/>
    </xf>
    <xf numFmtId="0" fontId="36" fillId="3" borderId="0" xfId="0" applyFont="1" applyFill="1" applyAlignment="1">
      <alignment horizontal="center"/>
    </xf>
    <xf numFmtId="0" fontId="33" fillId="3" borderId="0" xfId="0" applyFont="1" applyFill="1" applyAlignment="1">
      <alignment horizontal="left" vertical="top"/>
    </xf>
    <xf numFmtId="0" fontId="12" fillId="3" borderId="0" xfId="0" applyFont="1" applyFill="1" applyAlignment="1">
      <alignment horizontal="center" vertical="top"/>
    </xf>
    <xf numFmtId="0" fontId="0" fillId="2" borderId="0" xfId="0" applyFill="1" applyBorder="1" applyAlignment="1">
      <alignment vertical="top"/>
    </xf>
    <xf numFmtId="0" fontId="12" fillId="2" borderId="0" xfId="0" applyFont="1" applyFill="1" applyBorder="1" applyAlignment="1">
      <alignment vertical="top"/>
    </xf>
    <xf numFmtId="0" fontId="0" fillId="2" borderId="0" xfId="0" applyFont="1" applyFill="1" applyBorder="1" applyAlignment="1">
      <alignment vertical="top"/>
    </xf>
    <xf numFmtId="0" fontId="25" fillId="2" borderId="0" xfId="0" applyFont="1" applyFill="1" applyBorder="1" applyAlignment="1">
      <alignment vertical="top"/>
    </xf>
    <xf numFmtId="0" fontId="26" fillId="2" borderId="0" xfId="0" applyFont="1" applyFill="1" applyBorder="1" applyAlignment="1">
      <alignment vertical="top"/>
    </xf>
    <xf numFmtId="0" fontId="0" fillId="2" borderId="0" xfId="0" applyFill="1" applyAlignment="1">
      <alignment horizontal="right" vertical="top"/>
    </xf>
    <xf numFmtId="0" fontId="12" fillId="2" borderId="0" xfId="0" applyFont="1" applyFill="1" applyBorder="1"/>
    <xf numFmtId="4" fontId="12" fillId="2" borderId="0" xfId="0" applyNumberFormat="1" applyFont="1" applyFill="1" applyAlignment="1">
      <alignment horizontal="center" vertical="top"/>
    </xf>
    <xf numFmtId="0" fontId="12" fillId="2" borderId="0" xfId="0" applyFont="1" applyFill="1" applyAlignment="1">
      <alignment horizontal="center" vertical="top"/>
    </xf>
    <xf numFmtId="0" fontId="0" fillId="2" borderId="0" xfId="0" applyFill="1" applyAlignment="1">
      <alignment horizontal="left"/>
    </xf>
    <xf numFmtId="4" fontId="0" fillId="2" borderId="0" xfId="0" applyNumberFormat="1" applyFill="1"/>
    <xf numFmtId="8" fontId="0" fillId="2" borderId="0" xfId="0" applyNumberFormat="1" applyFill="1"/>
    <xf numFmtId="164" fontId="0" fillId="2" borderId="0" xfId="0" applyNumberFormat="1" applyFill="1"/>
    <xf numFmtId="164" fontId="0" fillId="2" borderId="0" xfId="0" applyNumberFormat="1" applyFill="1" applyAlignment="1">
      <alignment horizontal="right"/>
    </xf>
    <xf numFmtId="0" fontId="0" fillId="2" borderId="0" xfId="0" applyFill="1" applyBorder="1"/>
    <xf numFmtId="0" fontId="3" fillId="0" borderId="0" xfId="0" applyFont="1" applyFill="1" applyAlignment="1">
      <alignment vertical="top" wrapText="1"/>
    </xf>
    <xf numFmtId="0" fontId="13" fillId="3" borderId="0" xfId="0" applyFont="1" applyFill="1" applyAlignment="1">
      <alignment vertical="top" wrapText="1"/>
    </xf>
    <xf numFmtId="0" fontId="0" fillId="2" borderId="20" xfId="0" applyFont="1" applyFill="1" applyBorder="1" applyAlignment="1">
      <alignment vertical="top" wrapText="1"/>
    </xf>
    <xf numFmtId="0" fontId="3" fillId="0" borderId="0" xfId="0" applyFont="1" applyFill="1" applyAlignment="1">
      <alignment wrapText="1"/>
    </xf>
    <xf numFmtId="0" fontId="3" fillId="2" borderId="13" xfId="0" applyFont="1" applyFill="1" applyBorder="1" applyAlignment="1">
      <alignment wrapText="1"/>
    </xf>
    <xf numFmtId="0" fontId="13" fillId="3" borderId="0" xfId="0" applyFont="1" applyFill="1" applyAlignment="1">
      <alignment wrapText="1"/>
    </xf>
    <xf numFmtId="0" fontId="0" fillId="2" borderId="0" xfId="0" applyFill="1" applyAlignment="1">
      <alignment wrapText="1"/>
    </xf>
    <xf numFmtId="0" fontId="38" fillId="3" borderId="0" xfId="0" applyFont="1" applyFill="1" applyBorder="1" applyAlignment="1">
      <alignment vertical="top" wrapText="1"/>
    </xf>
    <xf numFmtId="0" fontId="38" fillId="3" borderId="0" xfId="0" applyFont="1" applyFill="1" applyAlignment="1">
      <alignment wrapText="1"/>
    </xf>
    <xf numFmtId="0" fontId="38" fillId="3" borderId="0" xfId="0" applyFont="1" applyFill="1" applyAlignment="1">
      <alignment horizontal="left" vertical="top" wrapText="1"/>
    </xf>
    <xf numFmtId="6" fontId="0" fillId="5" borderId="11" xfId="0" applyNumberFormat="1" applyFill="1" applyBorder="1"/>
    <xf numFmtId="6" fontId="0" fillId="5" borderId="11" xfId="0" applyNumberFormat="1" applyFont="1" applyFill="1" applyBorder="1"/>
    <xf numFmtId="6" fontId="1" fillId="5" borderId="11" xfId="0" applyNumberFormat="1" applyFont="1" applyFill="1" applyBorder="1"/>
    <xf numFmtId="43" fontId="1" fillId="5" borderId="11" xfId="18" applyFont="1" applyFill="1" applyBorder="1"/>
    <xf numFmtId="166" fontId="0" fillId="5" borderId="0" xfId="18" applyNumberFormat="1" applyFont="1" applyFill="1" applyAlignment="1">
      <alignment horizontal="right"/>
    </xf>
    <xf numFmtId="0" fontId="0" fillId="2" borderId="20" xfId="0" applyFont="1" applyFill="1" applyBorder="1" applyAlignment="1">
      <alignment vertical="top"/>
    </xf>
    <xf numFmtId="166" fontId="31" fillId="5" borderId="4" xfId="0" applyNumberFormat="1" applyFont="1" applyFill="1" applyBorder="1" applyAlignment="1">
      <alignment horizontal="right" vertical="top"/>
    </xf>
    <xf numFmtId="166" fontId="31" fillId="5" borderId="6" xfId="0" applyNumberFormat="1" applyFont="1" applyFill="1" applyBorder="1" applyAlignment="1">
      <alignment horizontal="right" vertical="top"/>
    </xf>
    <xf numFmtId="0" fontId="0" fillId="7" borderId="0" xfId="0" applyFill="1"/>
    <xf numFmtId="0" fontId="0" fillId="0" borderId="0" xfId="0" applyFill="1" applyAlignment="1">
      <alignment wrapText="1"/>
    </xf>
    <xf numFmtId="9" fontId="0" fillId="6" borderId="9" xfId="15" applyFont="1" applyFill="1" applyBorder="1" applyAlignment="1">
      <alignment horizontal="right"/>
    </xf>
    <xf numFmtId="9" fontId="0" fillId="5" borderId="0" xfId="15" applyFont="1" applyFill="1"/>
    <xf numFmtId="0" fontId="0" fillId="6" borderId="6" xfId="0" applyNumberFormat="1" applyFill="1" applyBorder="1" applyAlignment="1">
      <alignment horizontal="right"/>
    </xf>
    <xf numFmtId="0" fontId="0" fillId="2" borderId="0" xfId="0" applyFill="1" applyAlignment="1">
      <alignment horizontal="justify" vertical="top" wrapText="1" readingOrder="1"/>
    </xf>
    <xf numFmtId="0" fontId="2" fillId="5" borderId="25" xfId="0" applyFont="1" applyFill="1" applyBorder="1"/>
    <xf numFmtId="166" fontId="2" fillId="5" borderId="25" xfId="18" applyNumberFormat="1" applyFont="1" applyFill="1" applyBorder="1"/>
    <xf numFmtId="0" fontId="0" fillId="0" borderId="0" xfId="0" applyFill="1" applyBorder="1" applyAlignment="1">
      <alignment vertical="top"/>
    </xf>
    <xf numFmtId="17" fontId="16" fillId="2" borderId="0" xfId="0" quotePrefix="1" applyNumberFormat="1" applyFont="1" applyFill="1"/>
    <xf numFmtId="17" fontId="40" fillId="2" borderId="0" xfId="0" applyNumberFormat="1" applyFont="1" applyFill="1"/>
    <xf numFmtId="0" fontId="41" fillId="2" borderId="0" xfId="0" quotePrefix="1" applyFont="1" applyFill="1"/>
    <xf numFmtId="0" fontId="42" fillId="2" borderId="0" xfId="0" applyFont="1" applyFill="1"/>
    <xf numFmtId="0" fontId="0" fillId="2" borderId="0" xfId="0" applyFill="1"/>
    <xf numFmtId="9" fontId="27" fillId="2" borderId="0" xfId="0" applyNumberFormat="1" applyFont="1" applyFill="1" applyAlignment="1" applyProtection="1">
      <alignment horizontal="center"/>
      <protection locked="0"/>
    </xf>
    <xf numFmtId="165" fontId="27" fillId="2" borderId="0" xfId="0" applyNumberFormat="1" applyFont="1" applyFill="1" applyAlignment="1" applyProtection="1">
      <alignment horizontal="center"/>
      <protection locked="0"/>
    </xf>
    <xf numFmtId="0" fontId="27" fillId="2" borderId="0" xfId="0" applyFont="1" applyFill="1" applyAlignment="1" applyProtection="1">
      <alignment horizontal="center"/>
      <protection locked="0"/>
    </xf>
    <xf numFmtId="0" fontId="15" fillId="0" borderId="0" xfId="16" applyAlignment="1" applyProtection="1">
      <alignment horizontal="center" vertical="center"/>
      <protection locked="0"/>
    </xf>
    <xf numFmtId="166" fontId="0" fillId="5" borderId="1" xfId="18" applyNumberFormat="1" applyFont="1" applyFill="1" applyBorder="1" applyAlignment="1">
      <alignment horizontal="right"/>
    </xf>
    <xf numFmtId="9" fontId="43" fillId="2" borderId="20" xfId="0" applyNumberFormat="1" applyFont="1" applyFill="1" applyBorder="1" applyAlignment="1">
      <alignment horizontal="center"/>
    </xf>
    <xf numFmtId="0" fontId="0" fillId="2" borderId="13" xfId="0" applyFill="1" applyBorder="1" applyAlignment="1">
      <alignment horizontal="center" wrapText="1"/>
    </xf>
    <xf numFmtId="0" fontId="44" fillId="2" borderId="13" xfId="0" applyFont="1" applyFill="1" applyBorder="1" applyAlignment="1">
      <alignment vertical="center"/>
    </xf>
    <xf numFmtId="165" fontId="17" fillId="4" borderId="0" xfId="0" applyNumberFormat="1" applyFont="1" applyFill="1" applyAlignment="1">
      <alignment horizontal="left"/>
    </xf>
    <xf numFmtId="0" fontId="0" fillId="4" borderId="0" xfId="0" applyFill="1" applyAlignment="1">
      <alignment horizontal="left"/>
    </xf>
    <xf numFmtId="9" fontId="17" fillId="4" borderId="0" xfId="0" applyNumberFormat="1" applyFont="1" applyFill="1" applyAlignment="1"/>
    <xf numFmtId="0" fontId="0" fillId="4" borderId="0" xfId="0" applyFill="1" applyAlignment="1"/>
    <xf numFmtId="0" fontId="22" fillId="2" borderId="0" xfId="0" applyFont="1" applyFill="1" applyAlignment="1">
      <alignment horizontal="left" vertical="top" wrapText="1" readingOrder="1"/>
    </xf>
    <xf numFmtId="0" fontId="0" fillId="2" borderId="0" xfId="0" applyFill="1" applyAlignment="1">
      <alignment horizontal="left" vertical="top" wrapText="1" readingOrder="1"/>
    </xf>
    <xf numFmtId="0" fontId="0" fillId="2" borderId="0" xfId="0" applyFill="1"/>
  </cellXfs>
  <cellStyles count="19">
    <cellStyle name="Comma" xfId="18" builtinId="3"/>
    <cellStyle name="Comma 2" xfId="14" xr:uid="{00000000-0005-0000-0000-000001000000}"/>
    <cellStyle name="Comma 3" xfId="3" xr:uid="{00000000-0005-0000-0000-000002000000}"/>
    <cellStyle name="Currency" xfId="17" builtinId="4"/>
    <cellStyle name="Currency 2" xfId="6" xr:uid="{00000000-0005-0000-0000-000004000000}"/>
    <cellStyle name="Currency 3" xfId="12" xr:uid="{00000000-0005-0000-0000-000005000000}"/>
    <cellStyle name="Hyperlink" xfId="16" builtinId="8"/>
    <cellStyle name="Normal" xfId="0" builtinId="0"/>
    <cellStyle name="Normal 13" xfId="8" xr:uid="{00000000-0005-0000-0000-000008000000}"/>
    <cellStyle name="Normal 14" xfId="9" xr:uid="{00000000-0005-0000-0000-000009000000}"/>
    <cellStyle name="Normal 17" xfId="10" xr:uid="{00000000-0005-0000-0000-00000A000000}"/>
    <cellStyle name="Normal 2" xfId="4" xr:uid="{00000000-0005-0000-0000-00000B000000}"/>
    <cellStyle name="Normal 3" xfId="5" xr:uid="{00000000-0005-0000-0000-00000C000000}"/>
    <cellStyle name="Normal 4" xfId="1" xr:uid="{00000000-0005-0000-0000-00000D000000}"/>
    <cellStyle name="Normal 5" xfId="11" xr:uid="{00000000-0005-0000-0000-00000E000000}"/>
    <cellStyle name="Percent" xfId="15" builtinId="5"/>
    <cellStyle name="Percent 2" xfId="7" xr:uid="{00000000-0005-0000-0000-000010000000}"/>
    <cellStyle name="Percent 3" xfId="13" xr:uid="{00000000-0005-0000-0000-000011000000}"/>
    <cellStyle name="Percent 4" xfId="2" xr:uid="{00000000-0005-0000-0000-000012000000}"/>
  </cellStyles>
  <dxfs count="0"/>
  <tableStyles count="0" defaultTableStyle="TableStyleMedium2" defaultPivotStyle="PivotStyleLight16"/>
  <colors>
    <mruColors>
      <color rgb="FF0093D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Incremental Diversion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'Sheet_2 Inputs &amp; Outputs (t)'!$G$1:$AK$1</c:f>
              <c:strCache>
                <c:ptCount val="31"/>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pt idx="20">
                  <c:v>2038-39</c:v>
                </c:pt>
                <c:pt idx="21">
                  <c:v>2039-40</c:v>
                </c:pt>
                <c:pt idx="22">
                  <c:v>2040-41</c:v>
                </c:pt>
                <c:pt idx="23">
                  <c:v>2041-42</c:v>
                </c:pt>
                <c:pt idx="24">
                  <c:v>2042-43</c:v>
                </c:pt>
                <c:pt idx="25">
                  <c:v>2043-44</c:v>
                </c:pt>
                <c:pt idx="26">
                  <c:v>2044-45</c:v>
                </c:pt>
                <c:pt idx="27">
                  <c:v>2045-46</c:v>
                </c:pt>
                <c:pt idx="28">
                  <c:v>2046-47</c:v>
                </c:pt>
                <c:pt idx="29">
                  <c:v>2047-48</c:v>
                </c:pt>
                <c:pt idx="30">
                  <c:v>2048-49</c:v>
                </c:pt>
              </c:strCache>
            </c:strRef>
          </c:cat>
          <c:val>
            <c:numRef>
              <c:f>'Sheet_2 Inputs &amp; Outputs (t)'!$G$20:$AK$20</c:f>
              <c:numCache>
                <c:formatCode>_(* #,##0_);_(* \(#,##0\);_(*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0647-45F3-B8DF-B77C24E67CF5}"/>
            </c:ext>
          </c:extLst>
        </c:ser>
        <c:dLbls>
          <c:showLegendKey val="0"/>
          <c:showVal val="0"/>
          <c:showCatName val="0"/>
          <c:showSerName val="0"/>
          <c:showPercent val="0"/>
          <c:showBubbleSize val="0"/>
        </c:dLbls>
        <c:smooth val="0"/>
        <c:axId val="267820328"/>
        <c:axId val="267200808"/>
      </c:lineChart>
      <c:catAx>
        <c:axId val="26782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0808"/>
        <c:crosses val="autoZero"/>
        <c:auto val="1"/>
        <c:lblAlgn val="ctr"/>
        <c:lblOffset val="100"/>
        <c:noMultiLvlLbl val="0"/>
      </c:catAx>
      <c:valAx>
        <c:axId val="267200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820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8</xdr:col>
      <xdr:colOff>194734</xdr:colOff>
      <xdr:row>39</xdr:row>
      <xdr:rowOff>76200</xdr:rowOff>
    </xdr:to>
    <xdr:graphicFrame macro="">
      <xdr:nvGraphicFramePr>
        <xdr:cNvPr id="2" name="Chart 1">
          <a:extLst>
            <a:ext uri="{FF2B5EF4-FFF2-40B4-BE49-F238E27FC236}">
              <a16:creationId xmlns:a16="http://schemas.microsoft.com/office/drawing/2014/main" id="{BC80C0DE-3F27-4CEE-8435-DF76DA9F8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485173</xdr:colOff>
      <xdr:row>12</xdr:row>
      <xdr:rowOff>84835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0" y="38100"/>
          <a:ext cx="4819048" cy="7123810"/>
        </a:xfrm>
        <a:prstGeom prst="rect">
          <a:avLst/>
        </a:prstGeom>
      </xdr:spPr>
    </xdr:pic>
    <xdr:clientData/>
  </xdr:twoCellAnchor>
  <xdr:twoCellAnchor editAs="oneCell">
    <xdr:from>
      <xdr:col>8</xdr:col>
      <xdr:colOff>9525</xdr:colOff>
      <xdr:row>0</xdr:row>
      <xdr:rowOff>0</xdr:rowOff>
    </xdr:from>
    <xdr:to>
      <xdr:col>15</xdr:col>
      <xdr:colOff>608984</xdr:colOff>
      <xdr:row>12</xdr:row>
      <xdr:rowOff>8640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4962525" y="0"/>
          <a:ext cx="4933334" cy="7085715"/>
        </a:xfrm>
        <a:prstGeom prst="rect">
          <a:avLst/>
        </a:prstGeom>
      </xdr:spPr>
    </xdr:pic>
    <xdr:clientData/>
  </xdr:twoCellAnchor>
  <xdr:twoCellAnchor editAs="oneCell">
    <xdr:from>
      <xdr:col>16</xdr:col>
      <xdr:colOff>19050</xdr:colOff>
      <xdr:row>0</xdr:row>
      <xdr:rowOff>7620</xdr:rowOff>
    </xdr:from>
    <xdr:to>
      <xdr:col>23</xdr:col>
      <xdr:colOff>418509</xdr:colOff>
      <xdr:row>6</xdr:row>
      <xdr:rowOff>131297</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10260330" y="7620"/>
          <a:ext cx="4880019" cy="1175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rp.nsw.gov.au/tpp17-03-nsw-government-guide-cost-benefit-analysi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35"/>
  <sheetViews>
    <sheetView zoomScale="85" zoomScaleNormal="85" workbookViewId="0">
      <selection activeCell="B16" sqref="B16"/>
    </sheetView>
  </sheetViews>
  <sheetFormatPr defaultColWidth="9.140625" defaultRowHeight="12.75" x14ac:dyDescent="0.2"/>
  <cols>
    <col min="1" max="11" width="9.140625" style="219"/>
    <col min="12" max="12" width="124.28515625" style="219" customWidth="1"/>
    <col min="13" max="16384" width="9.140625" style="219"/>
  </cols>
  <sheetData>
    <row r="3" spans="2:12" ht="26.25" x14ac:dyDescent="0.4">
      <c r="B3" s="217" t="s">
        <v>225</v>
      </c>
    </row>
    <row r="4" spans="2:12" ht="15.75" x14ac:dyDescent="0.25">
      <c r="B4" s="216" t="s">
        <v>229</v>
      </c>
      <c r="C4" s="215"/>
      <c r="D4" s="8"/>
      <c r="E4" s="8"/>
      <c r="F4" s="8"/>
      <c r="G4" s="8"/>
      <c r="H4" s="8"/>
      <c r="I4" s="8"/>
      <c r="J4" s="8"/>
      <c r="K4" s="8"/>
      <c r="L4" s="8"/>
    </row>
    <row r="5" spans="2:12" ht="15.75" x14ac:dyDescent="0.25">
      <c r="B5" s="216"/>
      <c r="C5" s="215"/>
      <c r="D5" s="8"/>
      <c r="E5" s="8"/>
      <c r="F5" s="8"/>
      <c r="G5" s="8"/>
      <c r="H5" s="8"/>
      <c r="I5" s="8"/>
      <c r="J5" s="8"/>
      <c r="K5" s="8"/>
      <c r="L5" s="8"/>
    </row>
    <row r="6" spans="2:12" ht="20.25" x14ac:dyDescent="0.3">
      <c r="B6" s="218" t="s">
        <v>18</v>
      </c>
      <c r="C6" s="8"/>
      <c r="D6" s="8"/>
      <c r="E6" s="8"/>
      <c r="F6" s="8"/>
      <c r="G6" s="8"/>
      <c r="H6" s="8"/>
      <c r="I6" s="8"/>
      <c r="J6" s="8"/>
      <c r="K6" s="8"/>
      <c r="L6" s="8"/>
    </row>
    <row r="7" spans="2:12" ht="15" x14ac:dyDescent="0.2">
      <c r="B7" s="8" t="s">
        <v>195</v>
      </c>
      <c r="C7" s="8"/>
      <c r="D7" s="8"/>
      <c r="E7" s="8"/>
      <c r="F7" s="8"/>
      <c r="G7" s="8"/>
      <c r="H7" s="8"/>
      <c r="I7" s="8"/>
      <c r="J7" s="8"/>
      <c r="K7" s="8"/>
      <c r="L7" s="8"/>
    </row>
    <row r="8" spans="2:12" ht="15" x14ac:dyDescent="0.2">
      <c r="B8" s="8" t="s">
        <v>186</v>
      </c>
      <c r="C8" s="8"/>
      <c r="D8" s="8"/>
      <c r="E8" s="8"/>
      <c r="F8" s="8"/>
      <c r="G8" s="8"/>
      <c r="H8" s="8"/>
      <c r="I8" s="8"/>
      <c r="J8" s="8"/>
      <c r="K8" s="8"/>
      <c r="L8" s="8"/>
    </row>
    <row r="9" spans="2:12" ht="15" x14ac:dyDescent="0.2">
      <c r="B9" s="133" t="s">
        <v>149</v>
      </c>
      <c r="C9" s="133"/>
      <c r="D9" s="133"/>
      <c r="E9" s="133"/>
      <c r="F9" s="133"/>
      <c r="G9" s="133"/>
      <c r="H9" s="133"/>
      <c r="I9" s="133"/>
      <c r="J9" s="133"/>
      <c r="K9" s="133"/>
      <c r="L9" s="133"/>
    </row>
    <row r="10" spans="2:12" ht="15" x14ac:dyDescent="0.2">
      <c r="B10" s="8" t="s">
        <v>136</v>
      </c>
      <c r="C10" s="8"/>
      <c r="D10" s="8"/>
      <c r="E10" s="8"/>
      <c r="F10" s="8"/>
      <c r="G10" s="8"/>
      <c r="H10" s="8"/>
      <c r="I10" s="8"/>
      <c r="J10" s="8"/>
      <c r="K10" s="8"/>
      <c r="L10" s="8"/>
    </row>
    <row r="11" spans="2:12" ht="15" x14ac:dyDescent="0.2">
      <c r="B11" s="7" t="s">
        <v>137</v>
      </c>
      <c r="C11" s="8"/>
      <c r="D11" s="8"/>
      <c r="E11" s="8"/>
      <c r="F11" s="8"/>
      <c r="G11" s="8"/>
      <c r="H11" s="8"/>
      <c r="I11" s="8"/>
      <c r="J11" s="8"/>
      <c r="K11" s="8"/>
      <c r="L11" s="8"/>
    </row>
    <row r="12" spans="2:12" ht="15" x14ac:dyDescent="0.2">
      <c r="B12" s="7" t="s">
        <v>223</v>
      </c>
      <c r="C12" s="8"/>
      <c r="D12" s="8"/>
      <c r="E12" s="8"/>
      <c r="F12" s="8"/>
      <c r="G12" s="8"/>
      <c r="H12" s="8"/>
      <c r="I12" s="8"/>
      <c r="J12" s="8"/>
      <c r="K12" s="8"/>
      <c r="L12" s="8"/>
    </row>
    <row r="13" spans="2:12" ht="15" x14ac:dyDescent="0.2">
      <c r="B13" s="8" t="s">
        <v>150</v>
      </c>
      <c r="C13" s="8"/>
      <c r="D13" s="8"/>
      <c r="E13" s="8"/>
      <c r="F13" s="8"/>
      <c r="G13" s="8"/>
      <c r="H13" s="8"/>
      <c r="I13" s="8"/>
      <c r="J13" s="8"/>
      <c r="K13" s="8"/>
      <c r="L13" s="8"/>
    </row>
    <row r="14" spans="2:12" ht="15" x14ac:dyDescent="0.2">
      <c r="B14" s="8" t="s">
        <v>138</v>
      </c>
      <c r="C14" s="8"/>
      <c r="D14" s="8"/>
      <c r="E14" s="8"/>
      <c r="F14" s="8"/>
      <c r="G14" s="8"/>
      <c r="H14" s="8"/>
      <c r="I14" s="8"/>
      <c r="J14" s="8"/>
      <c r="K14" s="8"/>
      <c r="L14" s="8"/>
    </row>
    <row r="15" spans="2:12" ht="15" x14ac:dyDescent="0.2">
      <c r="B15" s="8" t="s">
        <v>163</v>
      </c>
      <c r="C15" s="8"/>
      <c r="D15" s="8"/>
      <c r="E15" s="8"/>
      <c r="F15" s="8"/>
      <c r="G15" s="8"/>
      <c r="H15" s="8"/>
      <c r="I15" s="8"/>
      <c r="J15" s="8"/>
      <c r="K15" s="8"/>
      <c r="L15" s="8"/>
    </row>
    <row r="16" spans="2:12" ht="15" x14ac:dyDescent="0.2">
      <c r="B16" s="8" t="s">
        <v>221</v>
      </c>
    </row>
    <row r="17" spans="2:4" ht="15" x14ac:dyDescent="0.2">
      <c r="B17" s="8" t="s">
        <v>222</v>
      </c>
    </row>
    <row r="19" spans="2:4" x14ac:dyDescent="0.2">
      <c r="B19" s="219" t="s">
        <v>215</v>
      </c>
    </row>
    <row r="20" spans="2:4" x14ac:dyDescent="0.2">
      <c r="B20" s="219" t="s">
        <v>215</v>
      </c>
    </row>
    <row r="27" spans="2:4" x14ac:dyDescent="0.2">
      <c r="D27" s="219" t="s">
        <v>215</v>
      </c>
    </row>
    <row r="35" spans="5:5" x14ac:dyDescent="0.2">
      <c r="E35" s="219"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zoomScale="90" zoomScaleNormal="90" workbookViewId="0">
      <selection activeCell="C15" sqref="C15"/>
    </sheetView>
  </sheetViews>
  <sheetFormatPr defaultColWidth="9.140625" defaultRowHeight="12.75" x14ac:dyDescent="0.2"/>
  <cols>
    <col min="1" max="1" width="40.5703125" style="1" customWidth="1"/>
    <col min="2" max="2" width="14.85546875" style="1" customWidth="1"/>
    <col min="3" max="4" width="13.28515625" style="1" customWidth="1"/>
    <col min="5" max="5" width="17.140625" style="1" customWidth="1"/>
    <col min="6" max="6" width="16.85546875" style="1" customWidth="1"/>
    <col min="7" max="7" width="26.28515625" style="1" hidden="1" customWidth="1"/>
    <col min="8" max="16384" width="9.140625" style="1"/>
  </cols>
  <sheetData>
    <row r="1" spans="1:10" ht="23.25" x14ac:dyDescent="0.35">
      <c r="A1" s="100" t="s">
        <v>226</v>
      </c>
      <c r="B1" s="16"/>
      <c r="C1" s="16"/>
      <c r="D1" s="16"/>
      <c r="E1" s="16"/>
      <c r="F1" s="16"/>
      <c r="G1" s="16"/>
      <c r="H1" s="16"/>
      <c r="I1" s="16"/>
    </row>
    <row r="2" spans="1:10" ht="23.25" x14ac:dyDescent="0.35">
      <c r="A2" s="100"/>
      <c r="B2" s="16"/>
      <c r="C2" s="16"/>
      <c r="D2" s="16"/>
      <c r="E2" s="16"/>
      <c r="F2" s="16"/>
      <c r="G2" s="16"/>
      <c r="H2" s="16"/>
      <c r="I2" s="16"/>
    </row>
    <row r="3" spans="1:10" ht="23.25" x14ac:dyDescent="0.35">
      <c r="A3" s="100" t="s">
        <v>202</v>
      </c>
      <c r="B3" s="16"/>
      <c r="C3" s="16"/>
      <c r="D3" s="16"/>
      <c r="E3" s="16"/>
      <c r="F3" s="16"/>
      <c r="G3" s="16"/>
      <c r="H3" s="16"/>
      <c r="I3" s="16"/>
    </row>
    <row r="4" spans="1:10" x14ac:dyDescent="0.2">
      <c r="A4" s="16"/>
      <c r="B4" s="16"/>
      <c r="C4" s="16"/>
      <c r="D4" s="16"/>
      <c r="E4" s="16"/>
      <c r="F4" s="16"/>
      <c r="G4" s="16"/>
      <c r="H4" s="16"/>
      <c r="I4" s="16"/>
    </row>
    <row r="5" spans="1:10" s="9" customFormat="1" ht="18.75" x14ac:dyDescent="0.3">
      <c r="A5" s="128" t="str">
        <f>'Sheet 1_Overarching Assumptions'!B5</f>
        <v>Project Name</v>
      </c>
      <c r="B5" s="230" t="str">
        <f>'Sheet 1_Overarching Assumptions'!C5</f>
        <v>NAME</v>
      </c>
      <c r="C5" s="231"/>
      <c r="D5" s="231"/>
      <c r="E5" s="129"/>
      <c r="F5" s="129"/>
      <c r="G5" s="129"/>
      <c r="H5" s="129"/>
      <c r="I5" s="129"/>
    </row>
    <row r="6" spans="1:10" s="9" customFormat="1" ht="18.75" x14ac:dyDescent="0.3">
      <c r="A6" s="128" t="str">
        <f>'Sheet 1_Overarching Assumptions'!B6</f>
        <v>Project Manager</v>
      </c>
      <c r="B6" s="230" t="str">
        <f>'Sheet 1_Overarching Assumptions'!C6</f>
        <v>NAME</v>
      </c>
      <c r="C6" s="231"/>
      <c r="D6" s="231"/>
      <c r="E6" s="129"/>
      <c r="F6" s="129"/>
      <c r="G6" s="129"/>
      <c r="H6" s="129"/>
      <c r="I6" s="129"/>
    </row>
    <row r="7" spans="1:10" s="9" customFormat="1" ht="18.75" x14ac:dyDescent="0.3">
      <c r="A7" s="128" t="str">
        <f>'Sheet 1_Overarching Assumptions'!B7</f>
        <v>Model Version</v>
      </c>
      <c r="B7" s="230" t="str">
        <f>'Sheet 1_Overarching Assumptions'!C7</f>
        <v>Version 1</v>
      </c>
      <c r="C7" s="231"/>
      <c r="D7" s="231"/>
      <c r="E7" s="129"/>
      <c r="F7" s="129"/>
      <c r="G7" s="129"/>
      <c r="H7" s="129"/>
      <c r="I7" s="129"/>
    </row>
    <row r="8" spans="1:10" s="9" customFormat="1" ht="18.75" x14ac:dyDescent="0.3">
      <c r="A8" s="128" t="str">
        <f>'Sheet 1_Overarching Assumptions'!B8</f>
        <v>Date</v>
      </c>
      <c r="B8" s="228" t="str">
        <f>'Sheet 1_Overarching Assumptions'!C8</f>
        <v>ENTER DATE</v>
      </c>
      <c r="C8" s="229"/>
      <c r="D8" s="229"/>
      <c r="E8" s="129"/>
      <c r="F8" s="129"/>
      <c r="G8" s="129"/>
      <c r="H8" s="129"/>
      <c r="I8" s="129"/>
    </row>
    <row r="9" spans="1:10" s="9" customFormat="1" ht="18.75" x14ac:dyDescent="0.3">
      <c r="A9" s="128"/>
      <c r="B9" s="130"/>
      <c r="C9" s="131"/>
      <c r="D9" s="131"/>
      <c r="E9" s="129"/>
      <c r="F9" s="129"/>
      <c r="G9" s="129"/>
      <c r="H9" s="129"/>
      <c r="I9" s="129"/>
    </row>
    <row r="10" spans="1:10" x14ac:dyDescent="0.2">
      <c r="A10" s="132"/>
      <c r="B10" s="16"/>
      <c r="C10" s="16"/>
      <c r="D10" s="16"/>
      <c r="E10" s="16"/>
      <c r="F10" s="16"/>
      <c r="G10" s="16"/>
      <c r="H10" s="16"/>
      <c r="I10" s="16"/>
    </row>
    <row r="11" spans="1:10" x14ac:dyDescent="0.2">
      <c r="A11" s="101"/>
      <c r="B11" s="16"/>
      <c r="C11" s="16"/>
      <c r="D11" s="16"/>
      <c r="E11" s="16"/>
      <c r="F11" s="16"/>
      <c r="G11" s="16"/>
      <c r="H11" s="16"/>
      <c r="I11" s="16"/>
    </row>
    <row r="12" spans="1:10" ht="63.75" customHeight="1" x14ac:dyDescent="0.2">
      <c r="A12" s="3" t="s">
        <v>14</v>
      </c>
      <c r="B12" s="5" t="s">
        <v>128</v>
      </c>
      <c r="C12" s="5" t="s">
        <v>7</v>
      </c>
      <c r="D12" s="5" t="s">
        <v>8</v>
      </c>
      <c r="E12" s="5" t="s">
        <v>129</v>
      </c>
      <c r="F12" s="5" t="s">
        <v>130</v>
      </c>
      <c r="G12" s="6" t="s">
        <v>17</v>
      </c>
      <c r="H12" s="16"/>
      <c r="I12" s="16"/>
    </row>
    <row r="13" spans="1:10" ht="15" x14ac:dyDescent="0.25">
      <c r="A13" s="119"/>
      <c r="B13" s="120"/>
      <c r="C13" s="121"/>
      <c r="D13" s="121"/>
      <c r="E13" s="120"/>
      <c r="F13" s="120"/>
      <c r="G13" s="104"/>
      <c r="H13" s="16"/>
      <c r="I13" s="16"/>
    </row>
    <row r="14" spans="1:10" x14ac:dyDescent="0.2">
      <c r="A14" s="122" t="s">
        <v>12</v>
      </c>
      <c r="B14" s="200">
        <f ca="1">'Sheet 6_Scenario 1'!B25</f>
        <v>0</v>
      </c>
      <c r="C14" s="201" t="e">
        <f ca="1">'Sheet 6_Scenario 1'!B28</f>
        <v>#DIV/0!</v>
      </c>
      <c r="D14" s="123" t="e">
        <f ca="1">'Sheet 6_Scenario 1'!B29</f>
        <v>#NUM!</v>
      </c>
      <c r="E14" s="198">
        <f ca="1">'Sheet 6_Scenario 1'!B26</f>
        <v>0</v>
      </c>
      <c r="F14" s="198">
        <f ca="1">'Sheet 6_Scenario 1'!B27</f>
        <v>0</v>
      </c>
      <c r="G14" s="106"/>
      <c r="H14" s="16"/>
      <c r="I14" s="16"/>
    </row>
    <row r="15" spans="1:10" ht="18" customHeight="1" x14ac:dyDescent="0.2">
      <c r="A15" s="122"/>
      <c r="B15" s="198"/>
      <c r="C15" s="201"/>
      <c r="D15" s="123"/>
      <c r="E15" s="198"/>
      <c r="F15" s="198"/>
      <c r="G15" s="105"/>
      <c r="H15" s="16"/>
      <c r="I15" s="16"/>
    </row>
    <row r="16" spans="1:10" x14ac:dyDescent="0.2">
      <c r="A16" s="122"/>
      <c r="B16" s="200"/>
      <c r="C16" s="201"/>
      <c r="D16" s="123"/>
      <c r="E16" s="199"/>
      <c r="F16" s="199"/>
      <c r="G16" s="106" t="e">
        <f>50%*SUM(#REF!)/'Sheet 1_Overarching Assumptions'!#REF!</f>
        <v>#REF!</v>
      </c>
      <c r="H16" s="16"/>
      <c r="I16" s="16"/>
      <c r="J16" s="4"/>
    </row>
    <row r="17" spans="1:9" x14ac:dyDescent="0.2">
      <c r="A17" s="124"/>
      <c r="B17" s="125"/>
      <c r="C17" s="126"/>
      <c r="D17" s="126"/>
      <c r="E17" s="127"/>
      <c r="F17" s="127"/>
      <c r="G17" s="107"/>
      <c r="H17" s="16"/>
      <c r="I17" s="16"/>
    </row>
    <row r="18" spans="1:9" x14ac:dyDescent="0.2">
      <c r="A18" s="16"/>
      <c r="B18" s="16"/>
      <c r="C18" s="16"/>
      <c r="D18" s="16"/>
      <c r="E18" s="16"/>
      <c r="F18" s="16"/>
      <c r="G18" s="16"/>
      <c r="H18" s="16"/>
      <c r="I18" s="16"/>
    </row>
    <row r="19" spans="1:9" x14ac:dyDescent="0.2">
      <c r="A19" s="16"/>
      <c r="B19" s="16"/>
      <c r="C19" s="16"/>
      <c r="D19" s="16"/>
      <c r="E19" s="16"/>
      <c r="F19" s="16"/>
      <c r="G19" s="16"/>
      <c r="H19" s="16"/>
      <c r="I19" s="16"/>
    </row>
    <row r="20" spans="1:9" ht="38.25" x14ac:dyDescent="0.2">
      <c r="A20" s="3"/>
      <c r="B20" s="5" t="s">
        <v>218</v>
      </c>
      <c r="C20" s="5" t="s">
        <v>219</v>
      </c>
      <c r="D20" s="16"/>
      <c r="E20" s="16"/>
      <c r="F20" s="16"/>
      <c r="G20" s="16"/>
      <c r="H20" s="16"/>
      <c r="I20" s="16"/>
    </row>
    <row r="21" spans="1:9" ht="15" x14ac:dyDescent="0.25">
      <c r="A21" s="212" t="s">
        <v>220</v>
      </c>
      <c r="B21" s="213">
        <f ca="1">OFFSET('Sheet_2 Inputs &amp; Outputs (t)'!G39,0,analysis_start-2018,1,1)+SUM(OFFSET('Sheet_2 Inputs &amp; Outputs (t)'!G39,0,analysis_start-2018+1,1,analysis_period))</f>
        <v>0</v>
      </c>
      <c r="C21" s="213">
        <f ca="1">OFFSET('Sheet_2 Inputs &amp; Outputs (t)'!G39,0,analysis_start-2018,1,1)+NPV(discountrate,OFFSET('Sheet_2 Inputs &amp; Outputs (t)'!G39,0,analysis_start-2018+1,1,analysis_period))</f>
        <v>0</v>
      </c>
      <c r="D21" s="16"/>
      <c r="E21" s="16"/>
      <c r="F21" s="16"/>
      <c r="G21" s="16"/>
      <c r="H21" s="16"/>
      <c r="I21" s="16"/>
    </row>
    <row r="22" spans="1:9" x14ac:dyDescent="0.2">
      <c r="A22" s="16"/>
      <c r="B22" s="16"/>
      <c r="C22" s="16"/>
      <c r="D22" s="16"/>
      <c r="E22" s="16"/>
      <c r="F22" s="16"/>
      <c r="G22" s="16"/>
      <c r="H22" s="16"/>
      <c r="I22" s="16"/>
    </row>
    <row r="23" spans="1:9" x14ac:dyDescent="0.2">
      <c r="A23" s="16"/>
      <c r="B23" s="16"/>
      <c r="C23" s="16"/>
      <c r="D23" s="16"/>
      <c r="E23" s="16"/>
      <c r="F23" s="16"/>
      <c r="G23" s="16"/>
      <c r="H23" s="16"/>
      <c r="I23" s="16"/>
    </row>
    <row r="24" spans="1:9" x14ac:dyDescent="0.2">
      <c r="A24" s="16"/>
      <c r="B24" s="16"/>
      <c r="C24" s="16"/>
      <c r="D24" s="16"/>
      <c r="E24" s="16"/>
      <c r="F24" s="16"/>
      <c r="G24" s="16"/>
      <c r="H24" s="16"/>
      <c r="I24" s="16"/>
    </row>
    <row r="25" spans="1:9" x14ac:dyDescent="0.2">
      <c r="A25" s="16"/>
      <c r="B25" s="16"/>
      <c r="C25" s="16"/>
      <c r="D25" s="16"/>
      <c r="E25" s="16"/>
      <c r="F25" s="16"/>
      <c r="G25" s="16"/>
      <c r="H25" s="16"/>
      <c r="I25" s="16"/>
    </row>
    <row r="26" spans="1:9" x14ac:dyDescent="0.2">
      <c r="A26" s="16"/>
      <c r="B26" s="16"/>
      <c r="C26" s="16"/>
      <c r="D26" s="16"/>
      <c r="E26" s="16"/>
      <c r="F26" s="16"/>
      <c r="G26" s="16"/>
      <c r="H26" s="16"/>
      <c r="I26" s="16"/>
    </row>
    <row r="27" spans="1:9" x14ac:dyDescent="0.2">
      <c r="A27" s="16"/>
      <c r="B27" s="16"/>
      <c r="C27" s="16"/>
      <c r="D27" s="16"/>
      <c r="E27" s="16"/>
      <c r="F27" s="16"/>
      <c r="G27" s="16"/>
      <c r="H27" s="16"/>
      <c r="I27" s="16"/>
    </row>
    <row r="28" spans="1:9" x14ac:dyDescent="0.2">
      <c r="A28" s="16"/>
      <c r="B28" s="16"/>
      <c r="C28" s="16"/>
      <c r="D28" s="16"/>
      <c r="E28" s="16"/>
      <c r="F28" s="16"/>
      <c r="G28" s="16"/>
      <c r="H28" s="16"/>
      <c r="I28" s="16"/>
    </row>
    <row r="29" spans="1:9" x14ac:dyDescent="0.2">
      <c r="A29" s="16"/>
      <c r="B29" s="16"/>
      <c r="C29" s="16"/>
      <c r="D29" s="16"/>
      <c r="E29" s="16"/>
      <c r="F29" s="16"/>
      <c r="G29" s="16"/>
      <c r="H29" s="16"/>
      <c r="I29" s="16"/>
    </row>
    <row r="30" spans="1:9" x14ac:dyDescent="0.2">
      <c r="A30" s="16"/>
      <c r="B30" s="16"/>
      <c r="C30" s="16"/>
      <c r="D30" s="16"/>
      <c r="E30" s="16"/>
      <c r="F30" s="16"/>
      <c r="G30" s="16"/>
      <c r="H30" s="16"/>
      <c r="I30" s="16"/>
    </row>
    <row r="31" spans="1:9" x14ac:dyDescent="0.2">
      <c r="A31" s="16"/>
      <c r="B31" s="16"/>
      <c r="C31" s="16"/>
      <c r="D31" s="16"/>
      <c r="E31" s="16"/>
      <c r="F31" s="16"/>
      <c r="G31" s="16"/>
      <c r="H31" s="16"/>
      <c r="I31" s="16"/>
    </row>
    <row r="32" spans="1:9" x14ac:dyDescent="0.2">
      <c r="A32" s="16"/>
      <c r="B32" s="16"/>
      <c r="C32" s="16"/>
      <c r="D32" s="16"/>
      <c r="E32" s="16"/>
      <c r="F32" s="16"/>
      <c r="G32" s="16"/>
      <c r="H32" s="16"/>
      <c r="I32" s="16"/>
    </row>
    <row r="33" spans="1:9" x14ac:dyDescent="0.2">
      <c r="A33" s="16"/>
      <c r="B33" s="16"/>
      <c r="C33" s="16"/>
      <c r="D33" s="16"/>
      <c r="E33" s="16"/>
      <c r="F33" s="16"/>
      <c r="G33" s="16"/>
      <c r="H33" s="16"/>
      <c r="I33" s="16"/>
    </row>
    <row r="34" spans="1:9" x14ac:dyDescent="0.2">
      <c r="A34" s="16"/>
      <c r="B34" s="16"/>
      <c r="C34" s="16"/>
      <c r="D34" s="16"/>
      <c r="E34" s="16"/>
      <c r="F34" s="16"/>
      <c r="G34" s="16"/>
      <c r="H34" s="16"/>
      <c r="I34" s="16"/>
    </row>
    <row r="35" spans="1:9" x14ac:dyDescent="0.2">
      <c r="A35" s="16"/>
      <c r="B35" s="16"/>
      <c r="C35" s="16"/>
      <c r="D35" s="16"/>
      <c r="E35" s="16"/>
      <c r="F35" s="16"/>
      <c r="G35" s="16"/>
      <c r="H35" s="16"/>
      <c r="I35" s="16"/>
    </row>
    <row r="36" spans="1:9" x14ac:dyDescent="0.2">
      <c r="A36" s="16"/>
      <c r="B36" s="16"/>
      <c r="C36" s="16"/>
      <c r="D36" s="16"/>
      <c r="E36" s="16"/>
      <c r="F36" s="16"/>
      <c r="G36" s="16"/>
      <c r="H36" s="16"/>
      <c r="I36" s="16"/>
    </row>
    <row r="37" spans="1:9" x14ac:dyDescent="0.2">
      <c r="A37" s="16"/>
      <c r="B37" s="16"/>
      <c r="C37" s="16"/>
      <c r="D37" s="16"/>
      <c r="E37" s="16"/>
      <c r="F37" s="16"/>
      <c r="G37" s="16"/>
      <c r="H37" s="16"/>
      <c r="I37" s="16"/>
    </row>
    <row r="38" spans="1:9" x14ac:dyDescent="0.2">
      <c r="A38" s="16"/>
      <c r="B38" s="16"/>
      <c r="C38" s="16"/>
      <c r="D38" s="16"/>
      <c r="E38" s="16"/>
      <c r="F38" s="16"/>
      <c r="G38" s="16"/>
      <c r="H38" s="16"/>
      <c r="I38" s="16"/>
    </row>
    <row r="39" spans="1:9" x14ac:dyDescent="0.2">
      <c r="A39" s="16"/>
      <c r="B39" s="16"/>
      <c r="C39" s="16"/>
      <c r="D39" s="16"/>
      <c r="E39" s="16"/>
      <c r="F39" s="16"/>
      <c r="G39" s="16"/>
      <c r="H39" s="16"/>
      <c r="I39" s="16"/>
    </row>
    <row r="40" spans="1:9" x14ac:dyDescent="0.2">
      <c r="A40" s="16"/>
      <c r="B40" s="16"/>
      <c r="C40" s="16"/>
      <c r="D40" s="16"/>
      <c r="E40" s="16"/>
      <c r="F40" s="16"/>
      <c r="G40" s="16"/>
      <c r="H40" s="16"/>
      <c r="I40" s="16"/>
    </row>
    <row r="41" spans="1:9" x14ac:dyDescent="0.2">
      <c r="A41" s="16"/>
      <c r="B41" s="16"/>
      <c r="C41" s="16"/>
      <c r="D41" s="16"/>
      <c r="E41" s="16"/>
      <c r="F41" s="16"/>
      <c r="G41" s="16"/>
      <c r="H41" s="16"/>
      <c r="I41" s="16"/>
    </row>
    <row r="42" spans="1:9" x14ac:dyDescent="0.2">
      <c r="A42" s="16"/>
      <c r="B42" s="16"/>
      <c r="C42" s="16"/>
      <c r="D42" s="16"/>
      <c r="E42" s="16"/>
      <c r="F42" s="16"/>
      <c r="G42" s="16"/>
      <c r="H42" s="16"/>
      <c r="I42" s="16"/>
    </row>
    <row r="43" spans="1:9" x14ac:dyDescent="0.2">
      <c r="A43" s="16"/>
      <c r="B43" s="16"/>
      <c r="C43" s="16"/>
      <c r="D43" s="16"/>
      <c r="E43" s="16"/>
      <c r="F43" s="16"/>
      <c r="G43" s="16"/>
      <c r="H43" s="16"/>
      <c r="I43" s="16"/>
    </row>
    <row r="44" spans="1:9" x14ac:dyDescent="0.2">
      <c r="A44" s="16"/>
      <c r="B44" s="16"/>
      <c r="C44" s="16"/>
      <c r="D44" s="16"/>
      <c r="E44" s="16"/>
      <c r="F44" s="16"/>
      <c r="G44" s="16"/>
      <c r="H44" s="16"/>
      <c r="I44" s="16"/>
    </row>
  </sheetData>
  <mergeCells count="4">
    <mergeCell ref="B8:D8"/>
    <mergeCell ref="B5:D5"/>
    <mergeCell ref="B6:D6"/>
    <mergeCell ref="B7:D7"/>
  </mergeCells>
  <pageMargins left="0.7" right="0.7" top="0.75" bottom="0.75" header="0.3" footer="0.3"/>
  <pageSetup paperSize="9" scale="89" orientation="landscape" r:id="rId1"/>
  <colBreaks count="1" manualBreakCount="1">
    <brk id="8"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18"/>
  <sheetViews>
    <sheetView zoomScale="96" zoomScaleNormal="96" workbookViewId="0">
      <selection activeCell="C21" sqref="C21"/>
    </sheetView>
  </sheetViews>
  <sheetFormatPr defaultColWidth="9.140625" defaultRowHeight="12.75" x14ac:dyDescent="0.2"/>
  <cols>
    <col min="1" max="1" width="3.42578125" style="1" customWidth="1"/>
    <col min="2" max="2" width="51.5703125" style="30" customWidth="1"/>
    <col min="3" max="3" width="32" style="1" bestFit="1" customWidth="1"/>
    <col min="4" max="4" width="20" style="1" customWidth="1"/>
    <col min="5" max="5" width="11.42578125" style="1" customWidth="1"/>
    <col min="6" max="6" width="17.85546875" style="1" bestFit="1" customWidth="1"/>
    <col min="7" max="7" width="15.140625" style="1" bestFit="1" customWidth="1"/>
    <col min="8" max="8" width="16.28515625" style="1" bestFit="1" customWidth="1"/>
    <col min="9" max="9" width="14.140625" style="1" bestFit="1" customWidth="1"/>
    <col min="10" max="10" width="17.5703125" style="1" bestFit="1" customWidth="1"/>
    <col min="11" max="11" width="18.28515625" style="1" bestFit="1" customWidth="1"/>
    <col min="12" max="12" width="22" style="1" bestFit="1" customWidth="1"/>
    <col min="13" max="13" width="23" style="1" bestFit="1" customWidth="1"/>
    <col min="14" max="14" width="25.5703125" style="1" bestFit="1" customWidth="1"/>
    <col min="15" max="15" width="27" style="1" bestFit="1" customWidth="1"/>
    <col min="16" max="16" width="29.85546875" style="1" bestFit="1" customWidth="1"/>
    <col min="17" max="17" width="31.140625" style="1" bestFit="1" customWidth="1"/>
    <col min="18" max="18" width="33.28515625" style="1" bestFit="1" customWidth="1"/>
    <col min="19" max="19" width="34.7109375" style="1" bestFit="1" customWidth="1"/>
    <col min="20" max="20" width="38.28515625" style="1" bestFit="1" customWidth="1"/>
    <col min="21" max="21" width="39" style="1" bestFit="1" customWidth="1"/>
    <col min="22" max="22" width="39.7109375" style="1" hidden="1" customWidth="1"/>
    <col min="23" max="23" width="42" style="1" hidden="1" customWidth="1"/>
    <col min="24" max="24" width="44.140625" style="1" hidden="1" customWidth="1"/>
    <col min="25" max="25" width="46.140625" style="1" hidden="1" customWidth="1"/>
    <col min="26" max="26" width="48.28515625" style="1" hidden="1" customWidth="1"/>
    <col min="27" max="27" width="51.140625" style="1" hidden="1" customWidth="1"/>
    <col min="28" max="28" width="52.28515625" style="1" hidden="1" customWidth="1"/>
    <col min="29" max="29" width="54.140625" style="1" hidden="1" customWidth="1"/>
    <col min="30" max="30" width="56.140625" style="1" hidden="1" customWidth="1"/>
    <col min="31" max="31" width="59.42578125" style="1" hidden="1" customWidth="1"/>
    <col min="32" max="35" width="7.7109375" style="1" hidden="1" customWidth="1"/>
    <col min="36" max="39" width="6.28515625" style="1" hidden="1" customWidth="1"/>
    <col min="40" max="62" width="0" style="1" hidden="1" customWidth="1"/>
    <col min="63" max="16384" width="9.140625" style="1"/>
  </cols>
  <sheetData>
    <row r="1" spans="1:12" ht="23.25" x14ac:dyDescent="0.2">
      <c r="A1" s="164" t="s">
        <v>141</v>
      </c>
      <c r="B1" s="135"/>
      <c r="C1" s="135"/>
      <c r="D1" s="135"/>
      <c r="E1" s="135"/>
      <c r="F1" s="135"/>
      <c r="G1" s="135"/>
      <c r="H1" s="135"/>
      <c r="I1" s="135"/>
      <c r="J1" s="135"/>
      <c r="K1" s="135"/>
      <c r="L1" s="135"/>
    </row>
    <row r="2" spans="1:12" ht="15.75" x14ac:dyDescent="0.2">
      <c r="A2" s="135"/>
      <c r="B2" s="165"/>
      <c r="C2" s="135"/>
      <c r="D2" s="135"/>
      <c r="E2" s="135"/>
      <c r="F2" s="135"/>
      <c r="G2" s="135"/>
      <c r="H2" s="135"/>
      <c r="I2" s="135"/>
      <c r="J2" s="135"/>
      <c r="K2" s="135"/>
      <c r="L2" s="135"/>
    </row>
    <row r="3" spans="1:12" ht="15.75" x14ac:dyDescent="0.2">
      <c r="A3" s="135"/>
      <c r="B3" s="165"/>
      <c r="C3" s="135"/>
      <c r="D3" s="135"/>
      <c r="E3" s="135"/>
      <c r="F3" s="135"/>
      <c r="G3" s="135"/>
      <c r="H3" s="135"/>
      <c r="I3" s="135"/>
      <c r="J3" s="135"/>
      <c r="K3" s="135"/>
      <c r="L3" s="135"/>
    </row>
    <row r="4" spans="1:12" ht="15.75" x14ac:dyDescent="0.2">
      <c r="A4" s="135"/>
      <c r="B4" s="165" t="s">
        <v>2</v>
      </c>
      <c r="C4" s="135"/>
      <c r="D4" s="135"/>
      <c r="E4" s="135"/>
      <c r="F4" s="135"/>
      <c r="G4" s="135"/>
      <c r="H4" s="135"/>
      <c r="I4" s="135"/>
      <c r="J4" s="135"/>
      <c r="K4" s="135"/>
      <c r="L4" s="135"/>
    </row>
    <row r="5" spans="1:12" x14ac:dyDescent="0.2">
      <c r="A5" s="135"/>
      <c r="B5" s="65" t="s">
        <v>3</v>
      </c>
      <c r="C5" s="220" t="s">
        <v>102</v>
      </c>
      <c r="D5" s="135"/>
      <c r="E5" s="135"/>
      <c r="F5" s="135"/>
      <c r="G5" s="135"/>
      <c r="H5" s="135"/>
      <c r="I5" s="135"/>
      <c r="J5" s="135"/>
      <c r="K5" s="135"/>
      <c r="L5" s="135"/>
    </row>
    <row r="6" spans="1:12" x14ac:dyDescent="0.2">
      <c r="A6" s="135"/>
      <c r="B6" s="65" t="s">
        <v>4</v>
      </c>
      <c r="C6" s="220" t="s">
        <v>102</v>
      </c>
      <c r="D6" s="135"/>
      <c r="E6" s="135"/>
      <c r="F6" s="135"/>
      <c r="G6" s="135"/>
      <c r="H6" s="135"/>
      <c r="I6" s="135"/>
      <c r="J6" s="135"/>
      <c r="K6" s="135"/>
      <c r="L6" s="135"/>
    </row>
    <row r="7" spans="1:12" x14ac:dyDescent="0.2">
      <c r="A7" s="135"/>
      <c r="B7" s="65" t="s">
        <v>19</v>
      </c>
      <c r="C7" s="220" t="s">
        <v>21</v>
      </c>
      <c r="D7" s="135"/>
      <c r="E7" s="135"/>
      <c r="F7" s="135"/>
      <c r="G7" s="135"/>
      <c r="H7" s="135"/>
      <c r="I7" s="135"/>
      <c r="J7" s="135"/>
      <c r="K7" s="135"/>
      <c r="L7" s="135"/>
    </row>
    <row r="8" spans="1:12" x14ac:dyDescent="0.2">
      <c r="A8" s="135"/>
      <c r="B8" s="65" t="s">
        <v>5</v>
      </c>
      <c r="C8" s="221" t="s">
        <v>196</v>
      </c>
      <c r="D8" s="135"/>
      <c r="E8" s="135"/>
      <c r="F8" s="135"/>
      <c r="G8" s="135"/>
      <c r="H8" s="135"/>
      <c r="I8" s="135"/>
      <c r="J8" s="135"/>
      <c r="K8" s="135"/>
      <c r="L8" s="135"/>
    </row>
    <row r="9" spans="1:12" ht="15.75" x14ac:dyDescent="0.2">
      <c r="A9" s="135"/>
      <c r="B9" s="165"/>
      <c r="C9" s="135"/>
      <c r="D9" s="135"/>
      <c r="E9" s="135"/>
      <c r="F9" s="135"/>
      <c r="G9" s="135"/>
      <c r="H9" s="135"/>
      <c r="I9" s="135"/>
      <c r="J9" s="135"/>
      <c r="K9" s="135"/>
      <c r="L9" s="135"/>
    </row>
    <row r="10" spans="1:12" ht="15.75" x14ac:dyDescent="0.2">
      <c r="A10" s="135"/>
      <c r="B10" s="165" t="s">
        <v>15</v>
      </c>
      <c r="C10" s="223" t="s">
        <v>16</v>
      </c>
      <c r="D10" s="135"/>
      <c r="E10" s="135"/>
      <c r="F10" s="135"/>
      <c r="G10" s="135"/>
      <c r="H10" s="135"/>
      <c r="I10" s="135"/>
      <c r="J10" s="135"/>
      <c r="K10" s="135"/>
      <c r="L10" s="135"/>
    </row>
    <row r="11" spans="1:12" ht="15.75" x14ac:dyDescent="0.2">
      <c r="A11" s="135"/>
      <c r="B11" s="165"/>
      <c r="C11" s="135"/>
      <c r="D11" s="135"/>
      <c r="E11" s="135"/>
      <c r="F11" s="135"/>
      <c r="G11" s="135"/>
      <c r="H11" s="135"/>
      <c r="I11" s="135"/>
      <c r="J11" s="135"/>
      <c r="K11" s="135"/>
      <c r="L11" s="135"/>
    </row>
    <row r="12" spans="1:12" x14ac:dyDescent="0.2">
      <c r="A12" s="135"/>
      <c r="B12" s="28" t="s">
        <v>104</v>
      </c>
      <c r="C12" s="135"/>
      <c r="D12" s="135"/>
      <c r="E12" s="135"/>
      <c r="F12" s="135"/>
      <c r="G12" s="135"/>
      <c r="H12" s="135"/>
      <c r="I12" s="135"/>
      <c r="J12" s="135"/>
      <c r="K12" s="135"/>
      <c r="L12" s="135"/>
    </row>
    <row r="13" spans="1:12" x14ac:dyDescent="0.2">
      <c r="A13" s="135"/>
      <c r="B13" s="65" t="s">
        <v>103</v>
      </c>
      <c r="C13" s="220">
        <v>7.0000000000000007E-2</v>
      </c>
      <c r="D13" s="166" t="s">
        <v>197</v>
      </c>
      <c r="E13" s="135"/>
      <c r="F13" s="135"/>
      <c r="G13" s="135"/>
      <c r="H13" s="135"/>
      <c r="I13" s="135"/>
      <c r="J13" s="135"/>
      <c r="K13" s="135"/>
      <c r="L13" s="135"/>
    </row>
    <row r="14" spans="1:12" x14ac:dyDescent="0.2">
      <c r="A14" s="135"/>
      <c r="B14" s="65" t="s">
        <v>132</v>
      </c>
      <c r="C14" s="220">
        <v>0.04</v>
      </c>
      <c r="D14" s="166"/>
      <c r="E14" s="135"/>
      <c r="F14" s="135"/>
      <c r="G14" s="135"/>
      <c r="H14" s="135"/>
      <c r="I14" s="135"/>
      <c r="J14" s="135"/>
      <c r="K14" s="135"/>
      <c r="L14" s="135"/>
    </row>
    <row r="15" spans="1:12" x14ac:dyDescent="0.2">
      <c r="A15" s="135"/>
      <c r="B15" s="65" t="s">
        <v>133</v>
      </c>
      <c r="C15" s="220">
        <v>0.1</v>
      </c>
      <c r="D15" s="166"/>
      <c r="E15" s="135"/>
      <c r="F15" s="135"/>
      <c r="G15" s="135"/>
      <c r="H15" s="135"/>
      <c r="I15" s="135"/>
      <c r="J15" s="135"/>
      <c r="K15" s="135"/>
      <c r="L15" s="135"/>
    </row>
    <row r="16" spans="1:12" x14ac:dyDescent="0.2">
      <c r="A16" s="135"/>
      <c r="B16" s="65" t="s">
        <v>134</v>
      </c>
      <c r="C16" s="222">
        <v>15</v>
      </c>
      <c r="D16" s="166" t="s">
        <v>198</v>
      </c>
      <c r="E16" s="135"/>
      <c r="F16" s="135"/>
      <c r="G16" s="135"/>
      <c r="H16" s="135"/>
      <c r="I16" s="135"/>
      <c r="J16" s="135"/>
      <c r="K16" s="135"/>
      <c r="L16" s="135"/>
    </row>
    <row r="17" spans="1:12" x14ac:dyDescent="0.2">
      <c r="A17" s="135"/>
      <c r="B17" s="65" t="s">
        <v>135</v>
      </c>
      <c r="C17" s="222">
        <v>2018</v>
      </c>
      <c r="D17" s="166" t="s">
        <v>234</v>
      </c>
      <c r="E17" s="135"/>
      <c r="F17" s="135"/>
      <c r="G17" s="135"/>
      <c r="H17" s="135"/>
      <c r="I17" s="135"/>
      <c r="J17" s="135"/>
      <c r="K17" s="135"/>
      <c r="L17" s="135"/>
    </row>
    <row r="18" spans="1:12" x14ac:dyDescent="0.2">
      <c r="A18" s="135"/>
      <c r="B18" s="65"/>
      <c r="C18" s="135"/>
      <c r="D18" s="135"/>
      <c r="E18" s="135"/>
      <c r="F18" s="135"/>
      <c r="G18" s="135"/>
      <c r="H18" s="135"/>
      <c r="I18" s="135"/>
      <c r="J18" s="135"/>
      <c r="K18" s="135"/>
      <c r="L18" s="135"/>
    </row>
  </sheetData>
  <hyperlinks>
    <hyperlink ref="C10" r:id="rId1" xr:uid="{00000000-0004-0000-0200-000000000000}"/>
  </hyperlinks>
  <pageMargins left="0.70866141732283472" right="0.70866141732283472" top="0.74803149606299213" bottom="0.74803149606299213" header="0.31496062992125984" footer="0.31496062992125984"/>
  <pageSetup paperSize="9" scale="7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7"/>
  <sheetViews>
    <sheetView tabSelected="1" zoomScale="70" zoomScaleNormal="70" zoomScaleSheetLayoutView="40" workbookViewId="0">
      <pane ySplit="2" topLeftCell="A3" activePane="bottomLeft" state="frozen"/>
      <selection activeCell="C21" sqref="C21"/>
      <selection pane="bottomLeft" activeCell="C21" sqref="C21"/>
    </sheetView>
  </sheetViews>
  <sheetFormatPr defaultColWidth="9.140625" defaultRowHeight="12.75" x14ac:dyDescent="0.2"/>
  <cols>
    <col min="1" max="1" width="9.140625" style="46"/>
    <col min="2" max="2" width="13.42578125" style="30" customWidth="1"/>
    <col min="3" max="3" width="48.140625" style="30" customWidth="1"/>
    <col min="4" max="4" width="89" style="21" customWidth="1"/>
    <col min="5" max="5" width="18.5703125" style="35" customWidth="1"/>
    <col min="6" max="6" width="9.140625" style="35" customWidth="1"/>
    <col min="7" max="10" width="12.5703125" style="35" bestFit="1" customWidth="1"/>
    <col min="11" max="13" width="13" style="35" bestFit="1" customWidth="1"/>
    <col min="14" max="21" width="13.42578125" style="35" bestFit="1" customWidth="1"/>
    <col min="22" max="23" width="13" style="35" bestFit="1" customWidth="1"/>
    <col min="24" max="31" width="13.42578125" style="35" bestFit="1" customWidth="1"/>
    <col min="32" max="33" width="13" style="35" bestFit="1" customWidth="1"/>
    <col min="34" max="37" width="13.42578125" style="35" bestFit="1" customWidth="1"/>
    <col min="38" max="16384" width="9.140625" style="173"/>
  </cols>
  <sheetData>
    <row r="1" spans="1:37" s="174" customFormat="1" ht="23.25" x14ac:dyDescent="0.25">
      <c r="A1" s="164" t="s">
        <v>139</v>
      </c>
      <c r="B1" s="167"/>
      <c r="C1" s="167"/>
      <c r="D1" s="195" t="s">
        <v>48</v>
      </c>
      <c r="E1" s="168"/>
      <c r="F1" s="169"/>
      <c r="G1" s="143" t="s">
        <v>22</v>
      </c>
      <c r="H1" s="143" t="s">
        <v>23</v>
      </c>
      <c r="I1" s="143" t="s">
        <v>24</v>
      </c>
      <c r="J1" s="143" t="s">
        <v>25</v>
      </c>
      <c r="K1" s="143" t="s">
        <v>26</v>
      </c>
      <c r="L1" s="143" t="s">
        <v>27</v>
      </c>
      <c r="M1" s="143" t="s">
        <v>28</v>
      </c>
      <c r="N1" s="143" t="s">
        <v>29</v>
      </c>
      <c r="O1" s="143" t="s">
        <v>30</v>
      </c>
      <c r="P1" s="143" t="s">
        <v>31</v>
      </c>
      <c r="Q1" s="143" t="s">
        <v>32</v>
      </c>
      <c r="R1" s="143" t="s">
        <v>33</v>
      </c>
      <c r="S1" s="143" t="s">
        <v>34</v>
      </c>
      <c r="T1" s="143" t="s">
        <v>35</v>
      </c>
      <c r="U1" s="143" t="s">
        <v>36</v>
      </c>
      <c r="V1" s="143" t="s">
        <v>37</v>
      </c>
      <c r="W1" s="143" t="s">
        <v>38</v>
      </c>
      <c r="X1" s="143" t="s">
        <v>109</v>
      </c>
      <c r="Y1" s="143" t="s">
        <v>110</v>
      </c>
      <c r="Z1" s="143" t="s">
        <v>111</v>
      </c>
      <c r="AA1" s="143" t="s">
        <v>112</v>
      </c>
      <c r="AB1" s="143" t="s">
        <v>113</v>
      </c>
      <c r="AC1" s="143" t="s">
        <v>114</v>
      </c>
      <c r="AD1" s="143" t="s">
        <v>115</v>
      </c>
      <c r="AE1" s="143" t="s">
        <v>116</v>
      </c>
      <c r="AF1" s="143" t="s">
        <v>117</v>
      </c>
      <c r="AG1" s="143" t="s">
        <v>118</v>
      </c>
      <c r="AH1" s="143" t="s">
        <v>119</v>
      </c>
      <c r="AI1" s="143" t="s">
        <v>216</v>
      </c>
      <c r="AJ1" s="143" t="s">
        <v>227</v>
      </c>
      <c r="AK1" s="143" t="s">
        <v>228</v>
      </c>
    </row>
    <row r="2" spans="1:37" ht="15.75" x14ac:dyDescent="0.25">
      <c r="A2" s="38"/>
      <c r="B2" s="17"/>
      <c r="C2" s="17"/>
      <c r="D2" s="188"/>
      <c r="E2" s="83"/>
      <c r="F2" s="82"/>
      <c r="G2" s="83">
        <f>IF(analysis_start=2018,0,-1)</f>
        <v>0</v>
      </c>
      <c r="H2" s="83">
        <f>IF(analysis_start=2017,0,G2+1)</f>
        <v>1</v>
      </c>
      <c r="I2" s="83">
        <f t="shared" ref="I2:AJ2" si="0">H2+1</f>
        <v>2</v>
      </c>
      <c r="J2" s="83">
        <f t="shared" si="0"/>
        <v>3</v>
      </c>
      <c r="K2" s="83">
        <f t="shared" si="0"/>
        <v>4</v>
      </c>
      <c r="L2" s="83">
        <f t="shared" si="0"/>
        <v>5</v>
      </c>
      <c r="M2" s="83">
        <f t="shared" si="0"/>
        <v>6</v>
      </c>
      <c r="N2" s="83">
        <f t="shared" si="0"/>
        <v>7</v>
      </c>
      <c r="O2" s="83">
        <f t="shared" si="0"/>
        <v>8</v>
      </c>
      <c r="P2" s="83">
        <f t="shared" si="0"/>
        <v>9</v>
      </c>
      <c r="Q2" s="83">
        <f t="shared" si="0"/>
        <v>10</v>
      </c>
      <c r="R2" s="83">
        <f t="shared" si="0"/>
        <v>11</v>
      </c>
      <c r="S2" s="83">
        <f t="shared" si="0"/>
        <v>12</v>
      </c>
      <c r="T2" s="83">
        <f t="shared" si="0"/>
        <v>13</v>
      </c>
      <c r="U2" s="83">
        <f t="shared" si="0"/>
        <v>14</v>
      </c>
      <c r="V2" s="83">
        <f t="shared" si="0"/>
        <v>15</v>
      </c>
      <c r="W2" s="83">
        <f t="shared" si="0"/>
        <v>16</v>
      </c>
      <c r="X2" s="83">
        <f t="shared" si="0"/>
        <v>17</v>
      </c>
      <c r="Y2" s="83">
        <f t="shared" si="0"/>
        <v>18</v>
      </c>
      <c r="Z2" s="83">
        <f t="shared" si="0"/>
        <v>19</v>
      </c>
      <c r="AA2" s="83">
        <f t="shared" si="0"/>
        <v>20</v>
      </c>
      <c r="AB2" s="83">
        <f t="shared" si="0"/>
        <v>21</v>
      </c>
      <c r="AC2" s="83">
        <f t="shared" si="0"/>
        <v>22</v>
      </c>
      <c r="AD2" s="83">
        <f t="shared" si="0"/>
        <v>23</v>
      </c>
      <c r="AE2" s="83">
        <f t="shared" si="0"/>
        <v>24</v>
      </c>
      <c r="AF2" s="83">
        <f t="shared" si="0"/>
        <v>25</v>
      </c>
      <c r="AG2" s="83">
        <f t="shared" si="0"/>
        <v>26</v>
      </c>
      <c r="AH2" s="83">
        <f t="shared" si="0"/>
        <v>27</v>
      </c>
      <c r="AI2" s="83">
        <f t="shared" si="0"/>
        <v>28</v>
      </c>
      <c r="AJ2" s="83">
        <f t="shared" si="0"/>
        <v>29</v>
      </c>
      <c r="AK2" s="83">
        <f t="shared" ref="AK2" si="1">AJ2+1</f>
        <v>30</v>
      </c>
    </row>
    <row r="3" spans="1:37" ht="16.5" thickBot="1" x14ac:dyDescent="0.3">
      <c r="A3" s="38"/>
      <c r="B3" s="20"/>
      <c r="C3" s="20"/>
      <c r="D3" s="188"/>
      <c r="E3" s="81"/>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row>
    <row r="4" spans="1:37" ht="24" thickBot="1" x14ac:dyDescent="0.25">
      <c r="A4" s="34" t="s">
        <v>164</v>
      </c>
      <c r="B4" s="39"/>
      <c r="C4" s="39"/>
      <c r="D4" s="47"/>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84"/>
    </row>
    <row r="5" spans="1:37" s="174" customFormat="1" x14ac:dyDescent="0.2">
      <c r="A5" s="40">
        <v>1</v>
      </c>
      <c r="B5" s="28" t="s">
        <v>174</v>
      </c>
      <c r="C5" s="28"/>
      <c r="D5" s="189"/>
      <c r="E5" s="50"/>
      <c r="F5" s="50"/>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row>
    <row r="6" spans="1:37" s="175" customFormat="1" ht="25.5" x14ac:dyDescent="0.2">
      <c r="A6" s="108">
        <f>A5+0.01</f>
        <v>1.01</v>
      </c>
      <c r="B6" s="24" t="s">
        <v>53</v>
      </c>
      <c r="C6" s="203" t="s">
        <v>182</v>
      </c>
      <c r="D6" s="190" t="s">
        <v>212</v>
      </c>
      <c r="E6" s="86"/>
      <c r="F6" s="51" t="s">
        <v>6</v>
      </c>
      <c r="G6" s="87">
        <v>0</v>
      </c>
      <c r="H6" s="87">
        <v>0</v>
      </c>
      <c r="I6" s="87">
        <v>0</v>
      </c>
      <c r="J6" s="87">
        <v>0</v>
      </c>
      <c r="K6" s="87">
        <v>0</v>
      </c>
      <c r="L6" s="87">
        <v>0</v>
      </c>
      <c r="M6" s="87">
        <v>0</v>
      </c>
      <c r="N6" s="87">
        <v>0</v>
      </c>
      <c r="O6" s="87">
        <v>0</v>
      </c>
      <c r="P6" s="87">
        <v>0</v>
      </c>
      <c r="Q6" s="87">
        <v>0</v>
      </c>
      <c r="R6" s="87">
        <v>0</v>
      </c>
      <c r="S6" s="87">
        <v>0</v>
      </c>
      <c r="T6" s="87">
        <v>0</v>
      </c>
      <c r="U6" s="87">
        <v>0</v>
      </c>
      <c r="V6" s="87">
        <v>0</v>
      </c>
      <c r="W6" s="87">
        <v>0</v>
      </c>
      <c r="X6" s="87">
        <v>0</v>
      </c>
      <c r="Y6" s="87">
        <v>0</v>
      </c>
      <c r="Z6" s="87">
        <v>0</v>
      </c>
      <c r="AA6" s="87">
        <v>0</v>
      </c>
      <c r="AB6" s="87">
        <v>0</v>
      </c>
      <c r="AC6" s="87">
        <v>0</v>
      </c>
      <c r="AD6" s="87">
        <v>0</v>
      </c>
      <c r="AE6" s="87">
        <v>0</v>
      </c>
      <c r="AF6" s="87">
        <v>0</v>
      </c>
      <c r="AG6" s="87">
        <v>0</v>
      </c>
      <c r="AH6" s="87">
        <v>0</v>
      </c>
      <c r="AI6" s="87">
        <v>0</v>
      </c>
      <c r="AJ6" s="87">
        <v>0</v>
      </c>
      <c r="AK6" s="87">
        <v>0</v>
      </c>
    </row>
    <row r="7" spans="1:37" s="175" customFormat="1" x14ac:dyDescent="0.2">
      <c r="A7" s="108">
        <f t="shared" ref="A7:A19" si="2">A6+0.01</f>
        <v>1.02</v>
      </c>
      <c r="B7" s="24" t="s">
        <v>54</v>
      </c>
      <c r="C7" s="57" t="s">
        <v>183</v>
      </c>
      <c r="D7" s="190" t="s">
        <v>154</v>
      </c>
      <c r="E7" s="88"/>
      <c r="F7" s="51" t="s">
        <v>6</v>
      </c>
      <c r="G7" s="87">
        <v>0</v>
      </c>
      <c r="H7" s="87">
        <v>0</v>
      </c>
      <c r="I7" s="87">
        <v>0</v>
      </c>
      <c r="J7" s="87">
        <v>0</v>
      </c>
      <c r="K7" s="87">
        <v>0</v>
      </c>
      <c r="L7" s="87">
        <v>0</v>
      </c>
      <c r="M7" s="87">
        <v>0</v>
      </c>
      <c r="N7" s="87">
        <v>0</v>
      </c>
      <c r="O7" s="87">
        <v>0</v>
      </c>
      <c r="P7" s="87">
        <v>0</v>
      </c>
      <c r="Q7" s="87">
        <v>0</v>
      </c>
      <c r="R7" s="87">
        <v>0</v>
      </c>
      <c r="S7" s="87">
        <v>0</v>
      </c>
      <c r="T7" s="87">
        <v>0</v>
      </c>
      <c r="U7" s="87">
        <v>0</v>
      </c>
      <c r="V7" s="87">
        <v>0</v>
      </c>
      <c r="W7" s="87">
        <v>0</v>
      </c>
      <c r="X7" s="87">
        <v>0</v>
      </c>
      <c r="Y7" s="87">
        <v>0</v>
      </c>
      <c r="Z7" s="87">
        <v>0</v>
      </c>
      <c r="AA7" s="87">
        <v>0</v>
      </c>
      <c r="AB7" s="87">
        <v>0</v>
      </c>
      <c r="AC7" s="87">
        <v>0</v>
      </c>
      <c r="AD7" s="87">
        <v>0</v>
      </c>
      <c r="AE7" s="87">
        <v>0</v>
      </c>
      <c r="AF7" s="87">
        <v>0</v>
      </c>
      <c r="AG7" s="87">
        <v>0</v>
      </c>
      <c r="AH7" s="87">
        <v>0</v>
      </c>
      <c r="AI7" s="87">
        <v>0</v>
      </c>
      <c r="AJ7" s="87">
        <v>0</v>
      </c>
      <c r="AK7" s="87">
        <v>0</v>
      </c>
    </row>
    <row r="8" spans="1:37" s="175" customFormat="1" x14ac:dyDescent="0.2">
      <c r="A8" s="108">
        <f t="shared" si="2"/>
        <v>1.03</v>
      </c>
      <c r="B8" s="24" t="s">
        <v>55</v>
      </c>
      <c r="C8" s="57" t="s">
        <v>184</v>
      </c>
      <c r="D8" s="190" t="s">
        <v>154</v>
      </c>
      <c r="E8" s="88"/>
      <c r="F8" s="51" t="s">
        <v>6</v>
      </c>
      <c r="G8" s="87">
        <v>0</v>
      </c>
      <c r="H8" s="87">
        <v>0</v>
      </c>
      <c r="I8" s="87">
        <v>0</v>
      </c>
      <c r="J8" s="87">
        <v>0</v>
      </c>
      <c r="K8" s="87">
        <v>0</v>
      </c>
      <c r="L8" s="87">
        <v>0</v>
      </c>
      <c r="M8" s="87">
        <v>0</v>
      </c>
      <c r="N8" s="87">
        <v>0</v>
      </c>
      <c r="O8" s="87">
        <v>0</v>
      </c>
      <c r="P8" s="87">
        <v>0</v>
      </c>
      <c r="Q8" s="87">
        <v>0</v>
      </c>
      <c r="R8" s="87">
        <v>0</v>
      </c>
      <c r="S8" s="87">
        <v>0</v>
      </c>
      <c r="T8" s="87">
        <v>0</v>
      </c>
      <c r="U8" s="87">
        <v>0</v>
      </c>
      <c r="V8" s="87">
        <v>0</v>
      </c>
      <c r="W8" s="87">
        <v>0</v>
      </c>
      <c r="X8" s="87">
        <v>0</v>
      </c>
      <c r="Y8" s="87">
        <v>0</v>
      </c>
      <c r="Z8" s="87">
        <v>0</v>
      </c>
      <c r="AA8" s="87">
        <v>0</v>
      </c>
      <c r="AB8" s="87">
        <v>0</v>
      </c>
      <c r="AC8" s="87">
        <v>0</v>
      </c>
      <c r="AD8" s="87">
        <v>0</v>
      </c>
      <c r="AE8" s="87">
        <v>0</v>
      </c>
      <c r="AF8" s="87">
        <v>0</v>
      </c>
      <c r="AG8" s="87">
        <v>0</v>
      </c>
      <c r="AH8" s="87">
        <v>0</v>
      </c>
      <c r="AI8" s="87">
        <v>0</v>
      </c>
      <c r="AJ8" s="87">
        <v>0</v>
      </c>
      <c r="AK8" s="87">
        <v>0</v>
      </c>
    </row>
    <row r="9" spans="1:37" s="175" customFormat="1" x14ac:dyDescent="0.2">
      <c r="A9" s="108">
        <f t="shared" si="2"/>
        <v>1.04</v>
      </c>
      <c r="B9" s="24" t="s">
        <v>56</v>
      </c>
      <c r="C9" s="57" t="s">
        <v>208</v>
      </c>
      <c r="D9" s="190" t="s">
        <v>154</v>
      </c>
      <c r="E9" s="88"/>
      <c r="F9" s="51" t="s">
        <v>6</v>
      </c>
      <c r="G9" s="87">
        <v>0</v>
      </c>
      <c r="H9" s="87">
        <v>0</v>
      </c>
      <c r="I9" s="87">
        <v>0</v>
      </c>
      <c r="J9" s="87">
        <v>0</v>
      </c>
      <c r="K9" s="87">
        <v>0</v>
      </c>
      <c r="L9" s="87">
        <v>0</v>
      </c>
      <c r="M9" s="87">
        <v>0</v>
      </c>
      <c r="N9" s="87">
        <v>0</v>
      </c>
      <c r="O9" s="87">
        <v>0</v>
      </c>
      <c r="P9" s="87">
        <v>0</v>
      </c>
      <c r="Q9" s="87">
        <v>0</v>
      </c>
      <c r="R9" s="87">
        <v>0</v>
      </c>
      <c r="S9" s="87">
        <v>0</v>
      </c>
      <c r="T9" s="87">
        <v>0</v>
      </c>
      <c r="U9" s="87">
        <v>0</v>
      </c>
      <c r="V9" s="87">
        <v>0</v>
      </c>
      <c r="W9" s="87">
        <v>0</v>
      </c>
      <c r="X9" s="87">
        <v>0</v>
      </c>
      <c r="Y9" s="87">
        <v>0</v>
      </c>
      <c r="Z9" s="87">
        <v>0</v>
      </c>
      <c r="AA9" s="87">
        <v>0</v>
      </c>
      <c r="AB9" s="87">
        <v>0</v>
      </c>
      <c r="AC9" s="87">
        <v>0</v>
      </c>
      <c r="AD9" s="87">
        <v>0</v>
      </c>
      <c r="AE9" s="87">
        <v>0</v>
      </c>
      <c r="AF9" s="87">
        <v>0</v>
      </c>
      <c r="AG9" s="87">
        <v>0</v>
      </c>
      <c r="AH9" s="87">
        <v>0</v>
      </c>
      <c r="AI9" s="87">
        <v>0</v>
      </c>
      <c r="AJ9" s="87">
        <v>0</v>
      </c>
      <c r="AK9" s="87">
        <v>0</v>
      </c>
    </row>
    <row r="10" spans="1:37" s="175" customFormat="1" x14ac:dyDescent="0.2">
      <c r="A10" s="108">
        <f t="shared" si="2"/>
        <v>1.05</v>
      </c>
      <c r="B10" s="24" t="s">
        <v>57</v>
      </c>
      <c r="C10" s="57" t="s">
        <v>185</v>
      </c>
      <c r="D10" s="190" t="s">
        <v>154</v>
      </c>
      <c r="E10" s="88"/>
      <c r="F10" s="51" t="s">
        <v>6</v>
      </c>
      <c r="G10" s="87">
        <v>0</v>
      </c>
      <c r="H10" s="87">
        <v>0</v>
      </c>
      <c r="I10" s="87">
        <v>0</v>
      </c>
      <c r="J10" s="87">
        <v>0</v>
      </c>
      <c r="K10" s="87">
        <v>0</v>
      </c>
      <c r="L10" s="87">
        <v>0</v>
      </c>
      <c r="M10" s="87">
        <v>0</v>
      </c>
      <c r="N10" s="87">
        <v>0</v>
      </c>
      <c r="O10" s="87">
        <v>0</v>
      </c>
      <c r="P10" s="87">
        <v>0</v>
      </c>
      <c r="Q10" s="87">
        <v>0</v>
      </c>
      <c r="R10" s="87">
        <v>0</v>
      </c>
      <c r="S10" s="87">
        <v>0</v>
      </c>
      <c r="T10" s="87">
        <v>0</v>
      </c>
      <c r="U10" s="87">
        <v>0</v>
      </c>
      <c r="V10" s="87">
        <v>0</v>
      </c>
      <c r="W10" s="87">
        <v>0</v>
      </c>
      <c r="X10" s="87">
        <v>0</v>
      </c>
      <c r="Y10" s="87">
        <v>0</v>
      </c>
      <c r="Z10" s="87">
        <v>0</v>
      </c>
      <c r="AA10" s="87">
        <v>0</v>
      </c>
      <c r="AB10" s="87">
        <v>0</v>
      </c>
      <c r="AC10" s="87">
        <v>0</v>
      </c>
      <c r="AD10" s="87">
        <v>0</v>
      </c>
      <c r="AE10" s="87">
        <v>0</v>
      </c>
      <c r="AF10" s="87">
        <v>0</v>
      </c>
      <c r="AG10" s="87">
        <v>0</v>
      </c>
      <c r="AH10" s="87">
        <v>0</v>
      </c>
      <c r="AI10" s="87">
        <v>0</v>
      </c>
      <c r="AJ10" s="87">
        <v>0</v>
      </c>
      <c r="AK10" s="87">
        <v>0</v>
      </c>
    </row>
    <row r="11" spans="1:37" s="175" customFormat="1" x14ac:dyDescent="0.2">
      <c r="A11" s="108">
        <f t="shared" si="2"/>
        <v>1.06</v>
      </c>
      <c r="B11" s="24" t="s">
        <v>58</v>
      </c>
      <c r="C11" s="57" t="s">
        <v>209</v>
      </c>
      <c r="D11" s="190" t="s">
        <v>154</v>
      </c>
      <c r="E11" s="88"/>
      <c r="F11" s="51" t="s">
        <v>6</v>
      </c>
      <c r="G11" s="87">
        <v>0</v>
      </c>
      <c r="H11" s="87">
        <v>0</v>
      </c>
      <c r="I11" s="87">
        <v>0</v>
      </c>
      <c r="J11" s="87">
        <v>0</v>
      </c>
      <c r="K11" s="87">
        <v>0</v>
      </c>
      <c r="L11" s="87">
        <v>0</v>
      </c>
      <c r="M11" s="87">
        <v>0</v>
      </c>
      <c r="N11" s="87">
        <v>0</v>
      </c>
      <c r="O11" s="87">
        <v>0</v>
      </c>
      <c r="P11" s="87">
        <v>0</v>
      </c>
      <c r="Q11" s="87">
        <v>0</v>
      </c>
      <c r="R11" s="87">
        <v>0</v>
      </c>
      <c r="S11" s="87">
        <v>0</v>
      </c>
      <c r="T11" s="87">
        <v>0</v>
      </c>
      <c r="U11" s="87">
        <v>0</v>
      </c>
      <c r="V11" s="87">
        <v>0</v>
      </c>
      <c r="W11" s="87">
        <v>0</v>
      </c>
      <c r="X11" s="87">
        <v>0</v>
      </c>
      <c r="Y11" s="87">
        <v>0</v>
      </c>
      <c r="Z11" s="87">
        <v>0</v>
      </c>
      <c r="AA11" s="87">
        <v>0</v>
      </c>
      <c r="AB11" s="87">
        <v>0</v>
      </c>
      <c r="AC11" s="87">
        <v>0</v>
      </c>
      <c r="AD11" s="87">
        <v>0</v>
      </c>
      <c r="AE11" s="87">
        <v>0</v>
      </c>
      <c r="AF11" s="87">
        <v>0</v>
      </c>
      <c r="AG11" s="87">
        <v>0</v>
      </c>
      <c r="AH11" s="87">
        <v>0</v>
      </c>
      <c r="AI11" s="87">
        <v>0</v>
      </c>
      <c r="AJ11" s="87">
        <v>0</v>
      </c>
      <c r="AK11" s="87">
        <v>0</v>
      </c>
    </row>
    <row r="12" spans="1:37" s="175" customFormat="1" x14ac:dyDescent="0.2">
      <c r="A12" s="108">
        <f t="shared" si="2"/>
        <v>1.07</v>
      </c>
      <c r="B12" s="24" t="s">
        <v>144</v>
      </c>
      <c r="C12" s="57" t="s">
        <v>59</v>
      </c>
      <c r="D12" s="190" t="s">
        <v>154</v>
      </c>
      <c r="E12" s="88"/>
      <c r="F12" s="51" t="s">
        <v>6</v>
      </c>
      <c r="G12" s="87">
        <v>0</v>
      </c>
      <c r="H12" s="87">
        <v>0</v>
      </c>
      <c r="I12" s="87">
        <v>0</v>
      </c>
      <c r="J12" s="87">
        <v>0</v>
      </c>
      <c r="K12" s="87">
        <v>0</v>
      </c>
      <c r="L12" s="87">
        <v>0</v>
      </c>
      <c r="M12" s="87">
        <v>0</v>
      </c>
      <c r="N12" s="87">
        <v>0</v>
      </c>
      <c r="O12" s="87">
        <v>0</v>
      </c>
      <c r="P12" s="87">
        <v>0</v>
      </c>
      <c r="Q12" s="87">
        <v>0</v>
      </c>
      <c r="R12" s="87">
        <v>0</v>
      </c>
      <c r="S12" s="87">
        <v>0</v>
      </c>
      <c r="T12" s="87">
        <v>0</v>
      </c>
      <c r="U12" s="87">
        <v>0</v>
      </c>
      <c r="V12" s="87">
        <v>0</v>
      </c>
      <c r="W12" s="87">
        <v>0</v>
      </c>
      <c r="X12" s="87">
        <v>0</v>
      </c>
      <c r="Y12" s="87">
        <v>0</v>
      </c>
      <c r="Z12" s="87">
        <v>0</v>
      </c>
      <c r="AA12" s="87">
        <v>0</v>
      </c>
      <c r="AB12" s="87">
        <v>0</v>
      </c>
      <c r="AC12" s="87">
        <v>0</v>
      </c>
      <c r="AD12" s="87">
        <v>0</v>
      </c>
      <c r="AE12" s="87">
        <v>0</v>
      </c>
      <c r="AF12" s="87">
        <v>0</v>
      </c>
      <c r="AG12" s="87">
        <v>0</v>
      </c>
      <c r="AH12" s="87">
        <v>0</v>
      </c>
      <c r="AI12" s="87">
        <v>0</v>
      </c>
      <c r="AJ12" s="87">
        <v>0</v>
      </c>
      <c r="AK12" s="87">
        <v>0</v>
      </c>
    </row>
    <row r="13" spans="1:37" s="175" customFormat="1" x14ac:dyDescent="0.2">
      <c r="A13" s="108">
        <f t="shared" si="2"/>
        <v>1.08</v>
      </c>
      <c r="B13" s="24" t="s">
        <v>146</v>
      </c>
      <c r="C13" s="57" t="s">
        <v>59</v>
      </c>
      <c r="D13" s="190" t="s">
        <v>154</v>
      </c>
      <c r="E13" s="88"/>
      <c r="F13" s="51" t="s">
        <v>6</v>
      </c>
      <c r="G13" s="87">
        <v>0</v>
      </c>
      <c r="H13" s="87">
        <v>0</v>
      </c>
      <c r="I13" s="87">
        <v>0</v>
      </c>
      <c r="J13" s="87">
        <v>0</v>
      </c>
      <c r="K13" s="87">
        <v>0</v>
      </c>
      <c r="L13" s="87">
        <v>0</v>
      </c>
      <c r="M13" s="87">
        <v>0</v>
      </c>
      <c r="N13" s="87">
        <v>0</v>
      </c>
      <c r="O13" s="87">
        <v>0</v>
      </c>
      <c r="P13" s="87">
        <v>0</v>
      </c>
      <c r="Q13" s="87">
        <v>0</v>
      </c>
      <c r="R13" s="87">
        <v>0</v>
      </c>
      <c r="S13" s="87">
        <v>0</v>
      </c>
      <c r="T13" s="87">
        <v>0</v>
      </c>
      <c r="U13" s="87">
        <v>0</v>
      </c>
      <c r="V13" s="87">
        <v>0</v>
      </c>
      <c r="W13" s="87">
        <v>0</v>
      </c>
      <c r="X13" s="87">
        <v>0</v>
      </c>
      <c r="Y13" s="87">
        <v>0</v>
      </c>
      <c r="Z13" s="87">
        <v>0</v>
      </c>
      <c r="AA13" s="87">
        <v>0</v>
      </c>
      <c r="AB13" s="87">
        <v>0</v>
      </c>
      <c r="AC13" s="87">
        <v>0</v>
      </c>
      <c r="AD13" s="87">
        <v>0</v>
      </c>
      <c r="AE13" s="87">
        <v>0</v>
      </c>
      <c r="AF13" s="87">
        <v>0</v>
      </c>
      <c r="AG13" s="87">
        <v>0</v>
      </c>
      <c r="AH13" s="87">
        <v>0</v>
      </c>
      <c r="AI13" s="87">
        <v>0</v>
      </c>
      <c r="AJ13" s="87">
        <v>0</v>
      </c>
      <c r="AK13" s="87">
        <v>0</v>
      </c>
    </row>
    <row r="14" spans="1:37" s="175" customFormat="1" x14ac:dyDescent="0.2">
      <c r="A14" s="108">
        <f t="shared" si="2"/>
        <v>1.0900000000000001</v>
      </c>
      <c r="B14" s="24" t="s">
        <v>147</v>
      </c>
      <c r="C14" s="57" t="s">
        <v>59</v>
      </c>
      <c r="D14" s="190" t="s">
        <v>154</v>
      </c>
      <c r="E14" s="88"/>
      <c r="F14" s="51" t="s">
        <v>6</v>
      </c>
      <c r="G14" s="87">
        <v>0</v>
      </c>
      <c r="H14" s="87">
        <v>0</v>
      </c>
      <c r="I14" s="87">
        <v>0</v>
      </c>
      <c r="J14" s="87">
        <v>0</v>
      </c>
      <c r="K14" s="87">
        <v>0</v>
      </c>
      <c r="L14" s="87">
        <v>0</v>
      </c>
      <c r="M14" s="87">
        <v>0</v>
      </c>
      <c r="N14" s="87">
        <v>0</v>
      </c>
      <c r="O14" s="87">
        <v>0</v>
      </c>
      <c r="P14" s="87">
        <v>0</v>
      </c>
      <c r="Q14" s="87">
        <v>0</v>
      </c>
      <c r="R14" s="87">
        <v>0</v>
      </c>
      <c r="S14" s="87">
        <v>0</v>
      </c>
      <c r="T14" s="87">
        <v>0</v>
      </c>
      <c r="U14" s="87">
        <v>0</v>
      </c>
      <c r="V14" s="87">
        <v>0</v>
      </c>
      <c r="W14" s="87">
        <v>0</v>
      </c>
      <c r="X14" s="87">
        <v>0</v>
      </c>
      <c r="Y14" s="87">
        <v>0</v>
      </c>
      <c r="Z14" s="87">
        <v>0</v>
      </c>
      <c r="AA14" s="87">
        <v>0</v>
      </c>
      <c r="AB14" s="87">
        <v>0</v>
      </c>
      <c r="AC14" s="87">
        <v>0</v>
      </c>
      <c r="AD14" s="87">
        <v>0</v>
      </c>
      <c r="AE14" s="87">
        <v>0</v>
      </c>
      <c r="AF14" s="87">
        <v>0</v>
      </c>
      <c r="AG14" s="87">
        <v>0</v>
      </c>
      <c r="AH14" s="87">
        <v>0</v>
      </c>
      <c r="AI14" s="87">
        <v>0</v>
      </c>
      <c r="AJ14" s="87">
        <v>0</v>
      </c>
      <c r="AK14" s="87">
        <v>0</v>
      </c>
    </row>
    <row r="15" spans="1:37" s="175" customFormat="1" x14ac:dyDescent="0.2">
      <c r="A15" s="108">
        <f t="shared" si="2"/>
        <v>1.1000000000000001</v>
      </c>
      <c r="B15" s="24" t="s">
        <v>148</v>
      </c>
      <c r="C15" s="57" t="s">
        <v>59</v>
      </c>
      <c r="D15" s="190" t="s">
        <v>154</v>
      </c>
      <c r="E15" s="88"/>
      <c r="F15" s="51" t="s">
        <v>6</v>
      </c>
      <c r="G15" s="87">
        <v>0</v>
      </c>
      <c r="H15" s="87">
        <v>0</v>
      </c>
      <c r="I15" s="87">
        <v>0</v>
      </c>
      <c r="J15" s="87">
        <v>0</v>
      </c>
      <c r="K15" s="87">
        <v>0</v>
      </c>
      <c r="L15" s="87">
        <v>0</v>
      </c>
      <c r="M15" s="87">
        <v>0</v>
      </c>
      <c r="N15" s="87">
        <v>0</v>
      </c>
      <c r="O15" s="87">
        <v>0</v>
      </c>
      <c r="P15" s="87">
        <v>0</v>
      </c>
      <c r="Q15" s="87">
        <v>0</v>
      </c>
      <c r="R15" s="87">
        <v>0</v>
      </c>
      <c r="S15" s="87">
        <v>0</v>
      </c>
      <c r="T15" s="87">
        <v>0</v>
      </c>
      <c r="U15" s="87">
        <v>0</v>
      </c>
      <c r="V15" s="87">
        <v>0</v>
      </c>
      <c r="W15" s="87">
        <v>0</v>
      </c>
      <c r="X15" s="87">
        <v>0</v>
      </c>
      <c r="Y15" s="87">
        <v>0</v>
      </c>
      <c r="Z15" s="87">
        <v>0</v>
      </c>
      <c r="AA15" s="87">
        <v>0</v>
      </c>
      <c r="AB15" s="87">
        <v>0</v>
      </c>
      <c r="AC15" s="87">
        <v>0</v>
      </c>
      <c r="AD15" s="87">
        <v>0</v>
      </c>
      <c r="AE15" s="87">
        <v>0</v>
      </c>
      <c r="AF15" s="87">
        <v>0</v>
      </c>
      <c r="AG15" s="87">
        <v>0</v>
      </c>
      <c r="AH15" s="87">
        <v>0</v>
      </c>
      <c r="AI15" s="87">
        <v>0</v>
      </c>
      <c r="AJ15" s="87">
        <v>0</v>
      </c>
      <c r="AK15" s="87">
        <v>0</v>
      </c>
    </row>
    <row r="16" spans="1:37" s="175" customFormat="1" x14ac:dyDescent="0.2">
      <c r="A16" s="108">
        <f t="shared" si="2"/>
        <v>1.1100000000000001</v>
      </c>
      <c r="B16" s="24" t="s">
        <v>170</v>
      </c>
      <c r="C16" s="57" t="s">
        <v>59</v>
      </c>
      <c r="D16" s="190" t="s">
        <v>154</v>
      </c>
      <c r="E16" s="88"/>
      <c r="F16" s="51" t="s">
        <v>6</v>
      </c>
      <c r="G16" s="87">
        <v>0</v>
      </c>
      <c r="H16" s="87">
        <v>0</v>
      </c>
      <c r="I16" s="87">
        <v>0</v>
      </c>
      <c r="J16" s="87">
        <v>0</v>
      </c>
      <c r="K16" s="87">
        <v>0</v>
      </c>
      <c r="L16" s="87">
        <v>0</v>
      </c>
      <c r="M16" s="87">
        <v>0</v>
      </c>
      <c r="N16" s="87">
        <v>0</v>
      </c>
      <c r="O16" s="87">
        <v>0</v>
      </c>
      <c r="P16" s="87">
        <v>0</v>
      </c>
      <c r="Q16" s="87">
        <v>0</v>
      </c>
      <c r="R16" s="87">
        <v>0</v>
      </c>
      <c r="S16" s="87">
        <v>0</v>
      </c>
      <c r="T16" s="87">
        <v>0</v>
      </c>
      <c r="U16" s="87">
        <v>0</v>
      </c>
      <c r="V16" s="87">
        <v>0</v>
      </c>
      <c r="W16" s="87">
        <v>0</v>
      </c>
      <c r="X16" s="87">
        <v>0</v>
      </c>
      <c r="Y16" s="87">
        <v>0</v>
      </c>
      <c r="Z16" s="87">
        <v>0</v>
      </c>
      <c r="AA16" s="87">
        <v>0</v>
      </c>
      <c r="AB16" s="87">
        <v>0</v>
      </c>
      <c r="AC16" s="87">
        <v>0</v>
      </c>
      <c r="AD16" s="87">
        <v>0</v>
      </c>
      <c r="AE16" s="87">
        <v>0</v>
      </c>
      <c r="AF16" s="87">
        <v>0</v>
      </c>
      <c r="AG16" s="87">
        <v>0</v>
      </c>
      <c r="AH16" s="87">
        <v>0</v>
      </c>
      <c r="AI16" s="87">
        <v>0</v>
      </c>
      <c r="AJ16" s="87">
        <v>0</v>
      </c>
      <c r="AK16" s="87">
        <v>0</v>
      </c>
    </row>
    <row r="17" spans="1:37" s="175" customFormat="1" x14ac:dyDescent="0.2">
      <c r="A17" s="108">
        <f t="shared" si="2"/>
        <v>1.1200000000000001</v>
      </c>
      <c r="B17" s="24" t="s">
        <v>171</v>
      </c>
      <c r="C17" s="48" t="s">
        <v>59</v>
      </c>
      <c r="D17" s="190" t="s">
        <v>154</v>
      </c>
      <c r="E17" s="88"/>
      <c r="F17" s="51" t="s">
        <v>6</v>
      </c>
      <c r="G17" s="87">
        <v>0</v>
      </c>
      <c r="H17" s="87">
        <v>0</v>
      </c>
      <c r="I17" s="87">
        <v>0</v>
      </c>
      <c r="J17" s="87">
        <v>0</v>
      </c>
      <c r="K17" s="87">
        <v>0</v>
      </c>
      <c r="L17" s="87">
        <v>0</v>
      </c>
      <c r="M17" s="87">
        <v>0</v>
      </c>
      <c r="N17" s="87">
        <v>0</v>
      </c>
      <c r="O17" s="87">
        <v>0</v>
      </c>
      <c r="P17" s="87">
        <v>0</v>
      </c>
      <c r="Q17" s="87">
        <v>0</v>
      </c>
      <c r="R17" s="87">
        <v>0</v>
      </c>
      <c r="S17" s="87">
        <v>0</v>
      </c>
      <c r="T17" s="87">
        <v>0</v>
      </c>
      <c r="U17" s="87">
        <v>0</v>
      </c>
      <c r="V17" s="87">
        <v>0</v>
      </c>
      <c r="W17" s="87">
        <v>0</v>
      </c>
      <c r="X17" s="87">
        <v>0</v>
      </c>
      <c r="Y17" s="87">
        <v>0</v>
      </c>
      <c r="Z17" s="87">
        <v>0</v>
      </c>
      <c r="AA17" s="87">
        <v>0</v>
      </c>
      <c r="AB17" s="87">
        <v>0</v>
      </c>
      <c r="AC17" s="87">
        <v>0</v>
      </c>
      <c r="AD17" s="87">
        <v>0</v>
      </c>
      <c r="AE17" s="87">
        <v>0</v>
      </c>
      <c r="AF17" s="87">
        <v>0</v>
      </c>
      <c r="AG17" s="87">
        <v>0</v>
      </c>
      <c r="AH17" s="87">
        <v>0</v>
      </c>
      <c r="AI17" s="87">
        <v>0</v>
      </c>
      <c r="AJ17" s="87">
        <v>0</v>
      </c>
      <c r="AK17" s="87">
        <v>0</v>
      </c>
    </row>
    <row r="18" spans="1:37" s="175" customFormat="1" x14ac:dyDescent="0.2">
      <c r="A18" s="108">
        <f t="shared" si="2"/>
        <v>1.1300000000000001</v>
      </c>
      <c r="B18" s="24" t="s">
        <v>172</v>
      </c>
      <c r="C18" s="48" t="s">
        <v>59</v>
      </c>
      <c r="D18" s="190" t="s">
        <v>154</v>
      </c>
      <c r="E18" s="88"/>
      <c r="F18" s="51" t="s">
        <v>6</v>
      </c>
      <c r="G18" s="87">
        <v>0</v>
      </c>
      <c r="H18" s="87">
        <v>0</v>
      </c>
      <c r="I18" s="87">
        <v>0</v>
      </c>
      <c r="J18" s="87">
        <v>0</v>
      </c>
      <c r="K18" s="87">
        <v>0</v>
      </c>
      <c r="L18" s="87">
        <v>0</v>
      </c>
      <c r="M18" s="87">
        <v>0</v>
      </c>
      <c r="N18" s="87">
        <v>0</v>
      </c>
      <c r="O18" s="87">
        <v>0</v>
      </c>
      <c r="P18" s="87">
        <v>0</v>
      </c>
      <c r="Q18" s="87">
        <v>0</v>
      </c>
      <c r="R18" s="87">
        <v>0</v>
      </c>
      <c r="S18" s="87">
        <v>0</v>
      </c>
      <c r="T18" s="87">
        <v>0</v>
      </c>
      <c r="U18" s="87">
        <v>0</v>
      </c>
      <c r="V18" s="87">
        <v>0</v>
      </c>
      <c r="W18" s="87">
        <v>0</v>
      </c>
      <c r="X18" s="87">
        <v>0</v>
      </c>
      <c r="Y18" s="87">
        <v>0</v>
      </c>
      <c r="Z18" s="87">
        <v>0</v>
      </c>
      <c r="AA18" s="87">
        <v>0</v>
      </c>
      <c r="AB18" s="87">
        <v>0</v>
      </c>
      <c r="AC18" s="87">
        <v>0</v>
      </c>
      <c r="AD18" s="87">
        <v>0</v>
      </c>
      <c r="AE18" s="87">
        <v>0</v>
      </c>
      <c r="AF18" s="87">
        <v>0</v>
      </c>
      <c r="AG18" s="87">
        <v>0</v>
      </c>
      <c r="AH18" s="87">
        <v>0</v>
      </c>
      <c r="AI18" s="87">
        <v>0</v>
      </c>
      <c r="AJ18" s="87">
        <v>0</v>
      </c>
      <c r="AK18" s="87">
        <v>0</v>
      </c>
    </row>
    <row r="19" spans="1:37" s="175" customFormat="1" ht="13.5" thickBot="1" x14ac:dyDescent="0.25">
      <c r="A19" s="108">
        <f t="shared" si="2"/>
        <v>1.1400000000000001</v>
      </c>
      <c r="B19" s="24" t="s">
        <v>173</v>
      </c>
      <c r="C19" s="48" t="s">
        <v>59</v>
      </c>
      <c r="D19" s="190" t="s">
        <v>154</v>
      </c>
      <c r="E19" s="89"/>
      <c r="F19" s="51" t="s">
        <v>6</v>
      </c>
      <c r="G19" s="87">
        <v>0</v>
      </c>
      <c r="H19" s="87">
        <v>0</v>
      </c>
      <c r="I19" s="87">
        <v>0</v>
      </c>
      <c r="J19" s="87">
        <v>0</v>
      </c>
      <c r="K19" s="87">
        <v>0</v>
      </c>
      <c r="L19" s="87">
        <v>0</v>
      </c>
      <c r="M19" s="87">
        <v>0</v>
      </c>
      <c r="N19" s="87">
        <v>0</v>
      </c>
      <c r="O19" s="87">
        <v>0</v>
      </c>
      <c r="P19" s="87">
        <v>0</v>
      </c>
      <c r="Q19" s="87">
        <v>0</v>
      </c>
      <c r="R19" s="87">
        <v>0</v>
      </c>
      <c r="S19" s="87">
        <v>0</v>
      </c>
      <c r="T19" s="87">
        <v>0</v>
      </c>
      <c r="U19" s="87">
        <v>0</v>
      </c>
      <c r="V19" s="87">
        <v>0</v>
      </c>
      <c r="W19" s="87">
        <v>0</v>
      </c>
      <c r="X19" s="87">
        <v>0</v>
      </c>
      <c r="Y19" s="87">
        <v>0</v>
      </c>
      <c r="Z19" s="87">
        <v>0</v>
      </c>
      <c r="AA19" s="87">
        <v>0</v>
      </c>
      <c r="AB19" s="87">
        <v>0</v>
      </c>
      <c r="AC19" s="87">
        <v>0</v>
      </c>
      <c r="AD19" s="87">
        <v>0</v>
      </c>
      <c r="AE19" s="87">
        <v>0</v>
      </c>
      <c r="AF19" s="87">
        <v>0</v>
      </c>
      <c r="AG19" s="87">
        <v>0</v>
      </c>
      <c r="AH19" s="87">
        <v>0</v>
      </c>
      <c r="AI19" s="87">
        <v>0</v>
      </c>
      <c r="AJ19" s="87">
        <v>0</v>
      </c>
      <c r="AK19" s="87">
        <v>0</v>
      </c>
    </row>
    <row r="20" spans="1:37" s="176" customFormat="1" ht="15.75" thickBot="1" x14ac:dyDescent="0.3">
      <c r="A20" s="115"/>
      <c r="B20" s="25" t="s">
        <v>51</v>
      </c>
      <c r="C20" s="42"/>
      <c r="D20" s="42"/>
      <c r="E20" s="90"/>
      <c r="F20" s="91" t="s">
        <v>6</v>
      </c>
      <c r="G20" s="92">
        <f>SUM(G6:G19)</f>
        <v>0</v>
      </c>
      <c r="H20" s="92">
        <f t="shared" ref="H20:V20" si="3">SUM(H6:H19)</f>
        <v>0</v>
      </c>
      <c r="I20" s="92">
        <f t="shared" si="3"/>
        <v>0</v>
      </c>
      <c r="J20" s="92">
        <f t="shared" si="3"/>
        <v>0</v>
      </c>
      <c r="K20" s="92">
        <f t="shared" si="3"/>
        <v>0</v>
      </c>
      <c r="L20" s="92">
        <f t="shared" si="3"/>
        <v>0</v>
      </c>
      <c r="M20" s="92">
        <f t="shared" si="3"/>
        <v>0</v>
      </c>
      <c r="N20" s="92">
        <f t="shared" si="3"/>
        <v>0</v>
      </c>
      <c r="O20" s="92">
        <f t="shared" si="3"/>
        <v>0</v>
      </c>
      <c r="P20" s="92">
        <f t="shared" si="3"/>
        <v>0</v>
      </c>
      <c r="Q20" s="92">
        <f t="shared" si="3"/>
        <v>0</v>
      </c>
      <c r="R20" s="92">
        <f t="shared" si="3"/>
        <v>0</v>
      </c>
      <c r="S20" s="92">
        <f t="shared" si="3"/>
        <v>0</v>
      </c>
      <c r="T20" s="92">
        <f t="shared" si="3"/>
        <v>0</v>
      </c>
      <c r="U20" s="92">
        <f t="shared" si="3"/>
        <v>0</v>
      </c>
      <c r="V20" s="92">
        <f t="shared" si="3"/>
        <v>0</v>
      </c>
      <c r="W20" s="92">
        <f t="shared" ref="W20" si="4">SUM(W6:W19)</f>
        <v>0</v>
      </c>
      <c r="X20" s="92">
        <f t="shared" ref="X20" si="5">SUM(X6:X19)</f>
        <v>0</v>
      </c>
      <c r="Y20" s="92">
        <f t="shared" ref="Y20" si="6">SUM(Y6:Y19)</f>
        <v>0</v>
      </c>
      <c r="Z20" s="92">
        <f t="shared" ref="Z20" si="7">SUM(Z6:Z19)</f>
        <v>0</v>
      </c>
      <c r="AA20" s="92">
        <f t="shared" ref="AA20" si="8">SUM(AA6:AA19)</f>
        <v>0</v>
      </c>
      <c r="AB20" s="92">
        <f t="shared" ref="AB20" si="9">SUM(AB6:AB19)</f>
        <v>0</v>
      </c>
      <c r="AC20" s="92">
        <f t="shared" ref="AC20" si="10">SUM(AC6:AC19)</f>
        <v>0</v>
      </c>
      <c r="AD20" s="92">
        <f t="shared" ref="AD20" si="11">SUM(AD6:AD19)</f>
        <v>0</v>
      </c>
      <c r="AE20" s="92">
        <f t="shared" ref="AE20" si="12">SUM(AE6:AE19)</f>
        <v>0</v>
      </c>
      <c r="AF20" s="92">
        <f t="shared" ref="AF20" si="13">SUM(AF6:AF19)</f>
        <v>0</v>
      </c>
      <c r="AG20" s="92">
        <f t="shared" ref="AG20" si="14">SUM(AG6:AG19)</f>
        <v>0</v>
      </c>
      <c r="AH20" s="92">
        <f t="shared" ref="AH20" si="15">SUM(AH6:AH19)</f>
        <v>0</v>
      </c>
      <c r="AI20" s="92">
        <f t="shared" ref="AI20" si="16">SUM(AI6:AI19)</f>
        <v>0</v>
      </c>
      <c r="AJ20" s="92">
        <f t="shared" ref="AJ20" si="17">SUM(AJ6:AJ19)</f>
        <v>0</v>
      </c>
      <c r="AK20" s="92">
        <f t="shared" ref="AK20" si="18">SUM(AK6:AK19)</f>
        <v>0</v>
      </c>
    </row>
    <row r="21" spans="1:37" s="177" customFormat="1" ht="15" x14ac:dyDescent="0.2">
      <c r="A21" s="43"/>
      <c r="B21" s="30"/>
      <c r="C21" s="30"/>
      <c r="D21" s="21"/>
      <c r="E21" s="35"/>
      <c r="F21" s="35"/>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row>
    <row r="22" spans="1:37" s="174" customFormat="1" x14ac:dyDescent="0.2">
      <c r="A22" s="40">
        <v>2</v>
      </c>
      <c r="B22" s="28" t="s">
        <v>39</v>
      </c>
      <c r="C22" s="28"/>
      <c r="D22" s="44"/>
      <c r="E22" s="50"/>
      <c r="F22" s="50"/>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row>
    <row r="23" spans="1:37" s="175" customFormat="1" ht="25.5" x14ac:dyDescent="0.2">
      <c r="A23" s="108">
        <f>A22+0.01</f>
        <v>2.0099999999999998</v>
      </c>
      <c r="B23" s="24" t="s">
        <v>53</v>
      </c>
      <c r="C23" s="203" t="s">
        <v>182</v>
      </c>
      <c r="D23" s="190" t="s">
        <v>212</v>
      </c>
      <c r="E23" s="86"/>
      <c r="F23" s="51" t="s">
        <v>6</v>
      </c>
      <c r="G23" s="87">
        <v>0</v>
      </c>
      <c r="H23" s="87">
        <v>0</v>
      </c>
      <c r="I23" s="87">
        <v>0</v>
      </c>
      <c r="J23" s="87">
        <v>0</v>
      </c>
      <c r="K23" s="87">
        <v>0</v>
      </c>
      <c r="L23" s="87">
        <v>0</v>
      </c>
      <c r="M23" s="87">
        <v>0</v>
      </c>
      <c r="N23" s="87">
        <v>0</v>
      </c>
      <c r="O23" s="87">
        <v>0</v>
      </c>
      <c r="P23" s="87">
        <v>0</v>
      </c>
      <c r="Q23" s="87">
        <v>0</v>
      </c>
      <c r="R23" s="87">
        <v>0</v>
      </c>
      <c r="S23" s="87">
        <v>0</v>
      </c>
      <c r="T23" s="87">
        <v>0</v>
      </c>
      <c r="U23" s="87">
        <v>0</v>
      </c>
      <c r="V23" s="87">
        <v>0</v>
      </c>
      <c r="W23" s="87">
        <v>0</v>
      </c>
      <c r="X23" s="87">
        <v>0</v>
      </c>
      <c r="Y23" s="87">
        <v>0</v>
      </c>
      <c r="Z23" s="87">
        <v>0</v>
      </c>
      <c r="AA23" s="87">
        <v>0</v>
      </c>
      <c r="AB23" s="87">
        <v>0</v>
      </c>
      <c r="AC23" s="87">
        <v>0</v>
      </c>
      <c r="AD23" s="87">
        <v>0</v>
      </c>
      <c r="AE23" s="87">
        <v>0</v>
      </c>
      <c r="AF23" s="87">
        <v>0</v>
      </c>
      <c r="AG23" s="87">
        <v>0</v>
      </c>
      <c r="AH23" s="87">
        <v>0</v>
      </c>
      <c r="AI23" s="87">
        <v>0</v>
      </c>
      <c r="AJ23" s="87">
        <v>0</v>
      </c>
      <c r="AK23" s="87">
        <v>0</v>
      </c>
    </row>
    <row r="24" spans="1:37" s="175" customFormat="1" x14ac:dyDescent="0.2">
      <c r="A24" s="108">
        <f t="shared" ref="A24:A36" si="19">A23+0.01</f>
        <v>2.0199999999999996</v>
      </c>
      <c r="B24" s="24" t="s">
        <v>54</v>
      </c>
      <c r="C24" s="57" t="s">
        <v>183</v>
      </c>
      <c r="D24" s="190" t="s">
        <v>154</v>
      </c>
      <c r="E24" s="88"/>
      <c r="F24" s="51" t="s">
        <v>6</v>
      </c>
      <c r="G24" s="87">
        <v>0</v>
      </c>
      <c r="H24" s="87">
        <v>0</v>
      </c>
      <c r="I24" s="87">
        <v>0</v>
      </c>
      <c r="J24" s="87">
        <v>0</v>
      </c>
      <c r="K24" s="87">
        <v>0</v>
      </c>
      <c r="L24" s="87">
        <v>0</v>
      </c>
      <c r="M24" s="87">
        <v>0</v>
      </c>
      <c r="N24" s="87">
        <v>0</v>
      </c>
      <c r="O24" s="87">
        <v>0</v>
      </c>
      <c r="P24" s="87">
        <v>0</v>
      </c>
      <c r="Q24" s="87">
        <v>0</v>
      </c>
      <c r="R24" s="87">
        <v>0</v>
      </c>
      <c r="S24" s="87">
        <v>0</v>
      </c>
      <c r="T24" s="87">
        <v>0</v>
      </c>
      <c r="U24" s="87">
        <v>0</v>
      </c>
      <c r="V24" s="87">
        <v>0</v>
      </c>
      <c r="W24" s="87">
        <v>0</v>
      </c>
      <c r="X24" s="87">
        <v>0</v>
      </c>
      <c r="Y24" s="87">
        <v>0</v>
      </c>
      <c r="Z24" s="87">
        <v>0</v>
      </c>
      <c r="AA24" s="87">
        <v>0</v>
      </c>
      <c r="AB24" s="87">
        <v>0</v>
      </c>
      <c r="AC24" s="87">
        <v>0</v>
      </c>
      <c r="AD24" s="87">
        <v>0</v>
      </c>
      <c r="AE24" s="87">
        <v>0</v>
      </c>
      <c r="AF24" s="87">
        <v>0</v>
      </c>
      <c r="AG24" s="87">
        <v>0</v>
      </c>
      <c r="AH24" s="87">
        <v>0</v>
      </c>
      <c r="AI24" s="87">
        <v>0</v>
      </c>
      <c r="AJ24" s="87">
        <v>0</v>
      </c>
      <c r="AK24" s="87">
        <v>0</v>
      </c>
    </row>
    <row r="25" spans="1:37" s="175" customFormat="1" x14ac:dyDescent="0.2">
      <c r="A25" s="108">
        <f t="shared" si="19"/>
        <v>2.0299999999999994</v>
      </c>
      <c r="B25" s="24" t="s">
        <v>55</v>
      </c>
      <c r="C25" s="57" t="s">
        <v>184</v>
      </c>
      <c r="D25" s="190" t="s">
        <v>154</v>
      </c>
      <c r="E25" s="88"/>
      <c r="F25" s="51" t="s">
        <v>6</v>
      </c>
      <c r="G25" s="87">
        <v>0</v>
      </c>
      <c r="H25" s="87">
        <v>0</v>
      </c>
      <c r="I25" s="87">
        <v>0</v>
      </c>
      <c r="J25" s="87">
        <v>0</v>
      </c>
      <c r="K25" s="87">
        <v>0</v>
      </c>
      <c r="L25" s="87">
        <v>0</v>
      </c>
      <c r="M25" s="87">
        <v>0</v>
      </c>
      <c r="N25" s="87">
        <v>0</v>
      </c>
      <c r="O25" s="87">
        <v>0</v>
      </c>
      <c r="P25" s="87">
        <v>0</v>
      </c>
      <c r="Q25" s="87">
        <v>0</v>
      </c>
      <c r="R25" s="87">
        <v>0</v>
      </c>
      <c r="S25" s="87">
        <v>0</v>
      </c>
      <c r="T25" s="87">
        <v>0</v>
      </c>
      <c r="U25" s="87">
        <v>0</v>
      </c>
      <c r="V25" s="87">
        <v>0</v>
      </c>
      <c r="W25" s="87">
        <v>0</v>
      </c>
      <c r="X25" s="87">
        <v>0</v>
      </c>
      <c r="Y25" s="87">
        <v>0</v>
      </c>
      <c r="Z25" s="87">
        <v>0</v>
      </c>
      <c r="AA25" s="87">
        <v>0</v>
      </c>
      <c r="AB25" s="87">
        <v>0</v>
      </c>
      <c r="AC25" s="87">
        <v>0</v>
      </c>
      <c r="AD25" s="87">
        <v>0</v>
      </c>
      <c r="AE25" s="87">
        <v>0</v>
      </c>
      <c r="AF25" s="87">
        <v>0</v>
      </c>
      <c r="AG25" s="87">
        <v>0</v>
      </c>
      <c r="AH25" s="87">
        <v>0</v>
      </c>
      <c r="AI25" s="87">
        <v>0</v>
      </c>
      <c r="AJ25" s="87">
        <v>0</v>
      </c>
      <c r="AK25" s="87">
        <v>0</v>
      </c>
    </row>
    <row r="26" spans="1:37" s="175" customFormat="1" x14ac:dyDescent="0.2">
      <c r="A26" s="108">
        <f t="shared" si="19"/>
        <v>2.0399999999999991</v>
      </c>
      <c r="B26" s="24" t="s">
        <v>56</v>
      </c>
      <c r="C26" s="57" t="s">
        <v>208</v>
      </c>
      <c r="D26" s="190" t="s">
        <v>154</v>
      </c>
      <c r="E26" s="88"/>
      <c r="F26" s="51" t="s">
        <v>6</v>
      </c>
      <c r="G26" s="87">
        <v>0</v>
      </c>
      <c r="H26" s="87">
        <v>0</v>
      </c>
      <c r="I26" s="87">
        <v>0</v>
      </c>
      <c r="J26" s="87">
        <v>0</v>
      </c>
      <c r="K26" s="87">
        <v>0</v>
      </c>
      <c r="L26" s="87">
        <v>0</v>
      </c>
      <c r="M26" s="87">
        <v>0</v>
      </c>
      <c r="N26" s="87">
        <v>0</v>
      </c>
      <c r="O26" s="87">
        <v>0</v>
      </c>
      <c r="P26" s="87">
        <v>0</v>
      </c>
      <c r="Q26" s="87">
        <v>0</v>
      </c>
      <c r="R26" s="87">
        <v>0</v>
      </c>
      <c r="S26" s="87">
        <v>0</v>
      </c>
      <c r="T26" s="87">
        <v>0</v>
      </c>
      <c r="U26" s="87">
        <v>0</v>
      </c>
      <c r="V26" s="87">
        <v>0</v>
      </c>
      <c r="W26" s="87">
        <v>0</v>
      </c>
      <c r="X26" s="87">
        <v>0</v>
      </c>
      <c r="Y26" s="87">
        <v>0</v>
      </c>
      <c r="Z26" s="87">
        <v>0</v>
      </c>
      <c r="AA26" s="87">
        <v>0</v>
      </c>
      <c r="AB26" s="87">
        <v>0</v>
      </c>
      <c r="AC26" s="87">
        <v>0</v>
      </c>
      <c r="AD26" s="87">
        <v>0</v>
      </c>
      <c r="AE26" s="87">
        <v>0</v>
      </c>
      <c r="AF26" s="87">
        <v>0</v>
      </c>
      <c r="AG26" s="87">
        <v>0</v>
      </c>
      <c r="AH26" s="87">
        <v>0</v>
      </c>
      <c r="AI26" s="87">
        <v>0</v>
      </c>
      <c r="AJ26" s="87">
        <v>0</v>
      </c>
      <c r="AK26" s="87">
        <v>0</v>
      </c>
    </row>
    <row r="27" spans="1:37" s="175" customFormat="1" x14ac:dyDescent="0.2">
      <c r="A27" s="108">
        <f t="shared" si="19"/>
        <v>2.0499999999999989</v>
      </c>
      <c r="B27" s="24" t="s">
        <v>57</v>
      </c>
      <c r="C27" s="57" t="s">
        <v>185</v>
      </c>
      <c r="D27" s="190" t="s">
        <v>154</v>
      </c>
      <c r="E27" s="88"/>
      <c r="F27" s="51" t="s">
        <v>6</v>
      </c>
      <c r="G27" s="87">
        <v>0</v>
      </c>
      <c r="H27" s="87">
        <v>0</v>
      </c>
      <c r="I27" s="87">
        <v>0</v>
      </c>
      <c r="J27" s="87">
        <v>0</v>
      </c>
      <c r="K27" s="87">
        <v>0</v>
      </c>
      <c r="L27" s="87">
        <v>0</v>
      </c>
      <c r="M27" s="87">
        <v>0</v>
      </c>
      <c r="N27" s="87">
        <v>0</v>
      </c>
      <c r="O27" s="87">
        <v>0</v>
      </c>
      <c r="P27" s="87">
        <v>0</v>
      </c>
      <c r="Q27" s="87">
        <v>0</v>
      </c>
      <c r="R27" s="87">
        <v>0</v>
      </c>
      <c r="S27" s="87">
        <v>0</v>
      </c>
      <c r="T27" s="87">
        <v>0</v>
      </c>
      <c r="U27" s="87">
        <v>0</v>
      </c>
      <c r="V27" s="87">
        <v>0</v>
      </c>
      <c r="W27" s="87">
        <v>0</v>
      </c>
      <c r="X27" s="87">
        <v>0</v>
      </c>
      <c r="Y27" s="87">
        <v>0</v>
      </c>
      <c r="Z27" s="87">
        <v>0</v>
      </c>
      <c r="AA27" s="87">
        <v>0</v>
      </c>
      <c r="AB27" s="87">
        <v>0</v>
      </c>
      <c r="AC27" s="87">
        <v>0</v>
      </c>
      <c r="AD27" s="87">
        <v>0</v>
      </c>
      <c r="AE27" s="87">
        <v>0</v>
      </c>
      <c r="AF27" s="87">
        <v>0</v>
      </c>
      <c r="AG27" s="87">
        <v>0</v>
      </c>
      <c r="AH27" s="87">
        <v>0</v>
      </c>
      <c r="AI27" s="87">
        <v>0</v>
      </c>
      <c r="AJ27" s="87">
        <v>0</v>
      </c>
      <c r="AK27" s="87">
        <v>0</v>
      </c>
    </row>
    <row r="28" spans="1:37" s="175" customFormat="1" x14ac:dyDescent="0.2">
      <c r="A28" s="108">
        <f t="shared" si="19"/>
        <v>2.0599999999999987</v>
      </c>
      <c r="B28" s="24" t="s">
        <v>58</v>
      </c>
      <c r="C28" s="57" t="s">
        <v>209</v>
      </c>
      <c r="D28" s="190" t="s">
        <v>154</v>
      </c>
      <c r="E28" s="88"/>
      <c r="F28" s="51" t="s">
        <v>6</v>
      </c>
      <c r="G28" s="87">
        <v>0</v>
      </c>
      <c r="H28" s="87">
        <v>0</v>
      </c>
      <c r="I28" s="87">
        <v>0</v>
      </c>
      <c r="J28" s="87">
        <v>0</v>
      </c>
      <c r="K28" s="87">
        <v>0</v>
      </c>
      <c r="L28" s="87">
        <v>0</v>
      </c>
      <c r="M28" s="87">
        <v>0</v>
      </c>
      <c r="N28" s="87">
        <v>0</v>
      </c>
      <c r="O28" s="87">
        <v>0</v>
      </c>
      <c r="P28" s="87">
        <v>0</v>
      </c>
      <c r="Q28" s="87">
        <v>0</v>
      </c>
      <c r="R28" s="87">
        <v>0</v>
      </c>
      <c r="S28" s="87">
        <v>0</v>
      </c>
      <c r="T28" s="87">
        <v>0</v>
      </c>
      <c r="U28" s="87">
        <v>0</v>
      </c>
      <c r="V28" s="87">
        <v>0</v>
      </c>
      <c r="W28" s="87">
        <v>0</v>
      </c>
      <c r="X28" s="87">
        <v>0</v>
      </c>
      <c r="Y28" s="87">
        <v>0</v>
      </c>
      <c r="Z28" s="87">
        <v>0</v>
      </c>
      <c r="AA28" s="87">
        <v>0</v>
      </c>
      <c r="AB28" s="87">
        <v>0</v>
      </c>
      <c r="AC28" s="87">
        <v>0</v>
      </c>
      <c r="AD28" s="87">
        <v>0</v>
      </c>
      <c r="AE28" s="87">
        <v>0</v>
      </c>
      <c r="AF28" s="87">
        <v>0</v>
      </c>
      <c r="AG28" s="87">
        <v>0</v>
      </c>
      <c r="AH28" s="87">
        <v>0</v>
      </c>
      <c r="AI28" s="87">
        <v>0</v>
      </c>
      <c r="AJ28" s="87">
        <v>0</v>
      </c>
      <c r="AK28" s="87">
        <v>0</v>
      </c>
    </row>
    <row r="29" spans="1:37" s="175" customFormat="1" x14ac:dyDescent="0.2">
      <c r="A29" s="108">
        <f t="shared" si="19"/>
        <v>2.0699999999999985</v>
      </c>
      <c r="B29" s="24" t="s">
        <v>144</v>
      </c>
      <c r="C29" s="57" t="s">
        <v>59</v>
      </c>
      <c r="D29" s="190" t="s">
        <v>154</v>
      </c>
      <c r="E29" s="88"/>
      <c r="F29" s="51" t="s">
        <v>6</v>
      </c>
      <c r="G29" s="87">
        <v>0</v>
      </c>
      <c r="H29" s="87">
        <v>0</v>
      </c>
      <c r="I29" s="87">
        <v>0</v>
      </c>
      <c r="J29" s="87">
        <v>0</v>
      </c>
      <c r="K29" s="87">
        <v>0</v>
      </c>
      <c r="L29" s="87">
        <v>0</v>
      </c>
      <c r="M29" s="87">
        <v>0</v>
      </c>
      <c r="N29" s="87">
        <v>0</v>
      </c>
      <c r="O29" s="87">
        <v>0</v>
      </c>
      <c r="P29" s="87">
        <v>0</v>
      </c>
      <c r="Q29" s="87">
        <v>0</v>
      </c>
      <c r="R29" s="87">
        <v>0</v>
      </c>
      <c r="S29" s="87">
        <v>0</v>
      </c>
      <c r="T29" s="87">
        <v>0</v>
      </c>
      <c r="U29" s="87">
        <v>0</v>
      </c>
      <c r="V29" s="87">
        <v>0</v>
      </c>
      <c r="W29" s="87">
        <v>0</v>
      </c>
      <c r="X29" s="87">
        <v>0</v>
      </c>
      <c r="Y29" s="87">
        <v>0</v>
      </c>
      <c r="Z29" s="87">
        <v>0</v>
      </c>
      <c r="AA29" s="87">
        <v>0</v>
      </c>
      <c r="AB29" s="87">
        <v>0</v>
      </c>
      <c r="AC29" s="87">
        <v>0</v>
      </c>
      <c r="AD29" s="87">
        <v>0</v>
      </c>
      <c r="AE29" s="87">
        <v>0</v>
      </c>
      <c r="AF29" s="87">
        <v>0</v>
      </c>
      <c r="AG29" s="87">
        <v>0</v>
      </c>
      <c r="AH29" s="87">
        <v>0</v>
      </c>
      <c r="AI29" s="87">
        <v>0</v>
      </c>
      <c r="AJ29" s="87">
        <v>0</v>
      </c>
      <c r="AK29" s="87">
        <v>0</v>
      </c>
    </row>
    <row r="30" spans="1:37" s="175" customFormat="1" x14ac:dyDescent="0.2">
      <c r="A30" s="108">
        <f t="shared" si="19"/>
        <v>2.0799999999999983</v>
      </c>
      <c r="B30" s="24" t="s">
        <v>146</v>
      </c>
      <c r="C30" s="57" t="s">
        <v>59</v>
      </c>
      <c r="D30" s="190" t="s">
        <v>154</v>
      </c>
      <c r="E30" s="88"/>
      <c r="F30" s="51" t="s">
        <v>6</v>
      </c>
      <c r="G30" s="87">
        <v>0</v>
      </c>
      <c r="H30" s="87">
        <v>0</v>
      </c>
      <c r="I30" s="87">
        <v>0</v>
      </c>
      <c r="J30" s="87">
        <v>0</v>
      </c>
      <c r="K30" s="87">
        <v>0</v>
      </c>
      <c r="L30" s="87">
        <v>0</v>
      </c>
      <c r="M30" s="87">
        <v>0</v>
      </c>
      <c r="N30" s="87">
        <v>0</v>
      </c>
      <c r="O30" s="87">
        <v>0</v>
      </c>
      <c r="P30" s="87">
        <v>0</v>
      </c>
      <c r="Q30" s="87">
        <v>0</v>
      </c>
      <c r="R30" s="87">
        <v>0</v>
      </c>
      <c r="S30" s="87">
        <v>0</v>
      </c>
      <c r="T30" s="87">
        <v>0</v>
      </c>
      <c r="U30" s="87">
        <v>0</v>
      </c>
      <c r="V30" s="87">
        <v>0</v>
      </c>
      <c r="W30" s="87">
        <v>0</v>
      </c>
      <c r="X30" s="87">
        <v>0</v>
      </c>
      <c r="Y30" s="87">
        <v>0</v>
      </c>
      <c r="Z30" s="87">
        <v>0</v>
      </c>
      <c r="AA30" s="87">
        <v>0</v>
      </c>
      <c r="AB30" s="87">
        <v>0</v>
      </c>
      <c r="AC30" s="87">
        <v>0</v>
      </c>
      <c r="AD30" s="87">
        <v>0</v>
      </c>
      <c r="AE30" s="87">
        <v>0</v>
      </c>
      <c r="AF30" s="87">
        <v>0</v>
      </c>
      <c r="AG30" s="87">
        <v>0</v>
      </c>
      <c r="AH30" s="87">
        <v>0</v>
      </c>
      <c r="AI30" s="87">
        <v>0</v>
      </c>
      <c r="AJ30" s="87">
        <v>0</v>
      </c>
      <c r="AK30" s="87">
        <v>0</v>
      </c>
    </row>
    <row r="31" spans="1:37" s="175" customFormat="1" x14ac:dyDescent="0.2">
      <c r="A31" s="108">
        <f t="shared" si="19"/>
        <v>2.0899999999999981</v>
      </c>
      <c r="B31" s="24" t="s">
        <v>147</v>
      </c>
      <c r="C31" s="57" t="s">
        <v>59</v>
      </c>
      <c r="D31" s="190" t="s">
        <v>154</v>
      </c>
      <c r="E31" s="88"/>
      <c r="F31" s="51" t="s">
        <v>6</v>
      </c>
      <c r="G31" s="87">
        <v>0</v>
      </c>
      <c r="H31" s="87">
        <v>0</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7">
        <v>0</v>
      </c>
      <c r="AE31" s="87">
        <v>0</v>
      </c>
      <c r="AF31" s="87">
        <v>0</v>
      </c>
      <c r="AG31" s="87">
        <v>0</v>
      </c>
      <c r="AH31" s="87">
        <v>0</v>
      </c>
      <c r="AI31" s="87">
        <v>0</v>
      </c>
      <c r="AJ31" s="87">
        <v>0</v>
      </c>
      <c r="AK31" s="87">
        <v>0</v>
      </c>
    </row>
    <row r="32" spans="1:37" s="175" customFormat="1" x14ac:dyDescent="0.2">
      <c r="A32" s="108">
        <f t="shared" si="19"/>
        <v>2.0999999999999979</v>
      </c>
      <c r="B32" s="24" t="s">
        <v>148</v>
      </c>
      <c r="C32" s="57" t="s">
        <v>59</v>
      </c>
      <c r="D32" s="190" t="s">
        <v>154</v>
      </c>
      <c r="E32" s="88"/>
      <c r="F32" s="51" t="s">
        <v>6</v>
      </c>
      <c r="G32" s="87">
        <v>0</v>
      </c>
      <c r="H32" s="87">
        <v>0</v>
      </c>
      <c r="I32" s="87">
        <v>0</v>
      </c>
      <c r="J32" s="87">
        <v>0</v>
      </c>
      <c r="K32" s="87">
        <v>0</v>
      </c>
      <c r="L32" s="87">
        <v>0</v>
      </c>
      <c r="M32" s="87">
        <v>0</v>
      </c>
      <c r="N32" s="87">
        <v>0</v>
      </c>
      <c r="O32" s="87">
        <v>0</v>
      </c>
      <c r="P32" s="87">
        <v>0</v>
      </c>
      <c r="Q32" s="87">
        <v>0</v>
      </c>
      <c r="R32" s="87">
        <v>0</v>
      </c>
      <c r="S32" s="87">
        <v>0</v>
      </c>
      <c r="T32" s="87">
        <v>0</v>
      </c>
      <c r="U32" s="87">
        <v>0</v>
      </c>
      <c r="V32" s="87">
        <v>0</v>
      </c>
      <c r="W32" s="87">
        <v>0</v>
      </c>
      <c r="X32" s="87">
        <v>0</v>
      </c>
      <c r="Y32" s="87">
        <v>0</v>
      </c>
      <c r="Z32" s="87">
        <v>0</v>
      </c>
      <c r="AA32" s="87">
        <v>0</v>
      </c>
      <c r="AB32" s="87">
        <v>0</v>
      </c>
      <c r="AC32" s="87">
        <v>0</v>
      </c>
      <c r="AD32" s="87">
        <v>0</v>
      </c>
      <c r="AE32" s="87">
        <v>0</v>
      </c>
      <c r="AF32" s="87">
        <v>0</v>
      </c>
      <c r="AG32" s="87">
        <v>0</v>
      </c>
      <c r="AH32" s="87">
        <v>0</v>
      </c>
      <c r="AI32" s="87">
        <v>0</v>
      </c>
      <c r="AJ32" s="87">
        <v>0</v>
      </c>
      <c r="AK32" s="87">
        <v>0</v>
      </c>
    </row>
    <row r="33" spans="1:37" s="175" customFormat="1" x14ac:dyDescent="0.2">
      <c r="A33" s="108">
        <f t="shared" si="19"/>
        <v>2.1099999999999977</v>
      </c>
      <c r="B33" s="24" t="s">
        <v>170</v>
      </c>
      <c r="C33" s="57" t="s">
        <v>59</v>
      </c>
      <c r="D33" s="190" t="s">
        <v>154</v>
      </c>
      <c r="E33" s="88"/>
      <c r="F33" s="51" t="s">
        <v>6</v>
      </c>
      <c r="G33" s="87">
        <v>0</v>
      </c>
      <c r="H33" s="87">
        <v>0</v>
      </c>
      <c r="I33" s="87">
        <v>0</v>
      </c>
      <c r="J33" s="87">
        <v>0</v>
      </c>
      <c r="K33" s="87">
        <v>0</v>
      </c>
      <c r="L33" s="87">
        <v>0</v>
      </c>
      <c r="M33" s="87">
        <v>0</v>
      </c>
      <c r="N33" s="87">
        <v>0</v>
      </c>
      <c r="O33" s="87">
        <v>0</v>
      </c>
      <c r="P33" s="87">
        <v>0</v>
      </c>
      <c r="Q33" s="87">
        <v>0</v>
      </c>
      <c r="R33" s="87">
        <v>0</v>
      </c>
      <c r="S33" s="87">
        <v>0</v>
      </c>
      <c r="T33" s="87">
        <v>0</v>
      </c>
      <c r="U33" s="87">
        <v>0</v>
      </c>
      <c r="V33" s="87">
        <v>0</v>
      </c>
      <c r="W33" s="87">
        <v>0</v>
      </c>
      <c r="X33" s="87">
        <v>0</v>
      </c>
      <c r="Y33" s="87">
        <v>0</v>
      </c>
      <c r="Z33" s="87">
        <v>0</v>
      </c>
      <c r="AA33" s="87">
        <v>0</v>
      </c>
      <c r="AB33" s="87">
        <v>0</v>
      </c>
      <c r="AC33" s="87">
        <v>0</v>
      </c>
      <c r="AD33" s="87">
        <v>0</v>
      </c>
      <c r="AE33" s="87">
        <v>0</v>
      </c>
      <c r="AF33" s="87">
        <v>0</v>
      </c>
      <c r="AG33" s="87">
        <v>0</v>
      </c>
      <c r="AH33" s="87">
        <v>0</v>
      </c>
      <c r="AI33" s="87">
        <v>0</v>
      </c>
      <c r="AJ33" s="87">
        <v>0</v>
      </c>
      <c r="AK33" s="87">
        <v>0</v>
      </c>
    </row>
    <row r="34" spans="1:37" s="175" customFormat="1" x14ac:dyDescent="0.2">
      <c r="A34" s="108">
        <f t="shared" si="19"/>
        <v>2.1199999999999974</v>
      </c>
      <c r="B34" s="24" t="s">
        <v>171</v>
      </c>
      <c r="C34" s="48" t="s">
        <v>59</v>
      </c>
      <c r="D34" s="190" t="s">
        <v>154</v>
      </c>
      <c r="E34" s="88"/>
      <c r="F34" s="51" t="s">
        <v>6</v>
      </c>
      <c r="G34" s="87">
        <v>0</v>
      </c>
      <c r="H34" s="87">
        <v>0</v>
      </c>
      <c r="I34" s="87">
        <v>0</v>
      </c>
      <c r="J34" s="87">
        <v>0</v>
      </c>
      <c r="K34" s="87">
        <v>0</v>
      </c>
      <c r="L34" s="87">
        <v>0</v>
      </c>
      <c r="M34" s="87">
        <v>0</v>
      </c>
      <c r="N34" s="87">
        <v>0</v>
      </c>
      <c r="O34" s="87">
        <v>0</v>
      </c>
      <c r="P34" s="87">
        <v>0</v>
      </c>
      <c r="Q34" s="87">
        <v>0</v>
      </c>
      <c r="R34" s="87">
        <v>0</v>
      </c>
      <c r="S34" s="87">
        <v>0</v>
      </c>
      <c r="T34" s="87">
        <v>0</v>
      </c>
      <c r="U34" s="87">
        <v>0</v>
      </c>
      <c r="V34" s="87">
        <v>0</v>
      </c>
      <c r="W34" s="87">
        <v>0</v>
      </c>
      <c r="X34" s="87">
        <v>0</v>
      </c>
      <c r="Y34" s="87">
        <v>0</v>
      </c>
      <c r="Z34" s="87">
        <v>0</v>
      </c>
      <c r="AA34" s="87">
        <v>0</v>
      </c>
      <c r="AB34" s="87">
        <v>0</v>
      </c>
      <c r="AC34" s="87">
        <v>0</v>
      </c>
      <c r="AD34" s="87">
        <v>0</v>
      </c>
      <c r="AE34" s="87">
        <v>0</v>
      </c>
      <c r="AF34" s="87">
        <v>0</v>
      </c>
      <c r="AG34" s="87">
        <v>0</v>
      </c>
      <c r="AH34" s="87">
        <v>0</v>
      </c>
      <c r="AI34" s="87">
        <v>0</v>
      </c>
      <c r="AJ34" s="87">
        <v>0</v>
      </c>
      <c r="AK34" s="87">
        <v>0</v>
      </c>
    </row>
    <row r="35" spans="1:37" s="175" customFormat="1" x14ac:dyDescent="0.2">
      <c r="A35" s="108">
        <f t="shared" si="19"/>
        <v>2.1299999999999972</v>
      </c>
      <c r="B35" s="24" t="s">
        <v>172</v>
      </c>
      <c r="C35" s="48" t="s">
        <v>59</v>
      </c>
      <c r="D35" s="190" t="s">
        <v>154</v>
      </c>
      <c r="E35" s="88"/>
      <c r="F35" s="51" t="s">
        <v>6</v>
      </c>
      <c r="G35" s="87">
        <v>0</v>
      </c>
      <c r="H35" s="87">
        <v>0</v>
      </c>
      <c r="I35" s="87">
        <v>0</v>
      </c>
      <c r="J35" s="87">
        <v>0</v>
      </c>
      <c r="K35" s="87">
        <v>0</v>
      </c>
      <c r="L35" s="87">
        <v>0</v>
      </c>
      <c r="M35" s="87">
        <v>0</v>
      </c>
      <c r="N35" s="87">
        <v>0</v>
      </c>
      <c r="O35" s="87">
        <v>0</v>
      </c>
      <c r="P35" s="87">
        <v>0</v>
      </c>
      <c r="Q35" s="87">
        <v>0</v>
      </c>
      <c r="R35" s="87">
        <v>0</v>
      </c>
      <c r="S35" s="87">
        <v>0</v>
      </c>
      <c r="T35" s="87">
        <v>0</v>
      </c>
      <c r="U35" s="87">
        <v>0</v>
      </c>
      <c r="V35" s="87">
        <v>0</v>
      </c>
      <c r="W35" s="87">
        <v>0</v>
      </c>
      <c r="X35" s="87">
        <v>0</v>
      </c>
      <c r="Y35" s="87">
        <v>0</v>
      </c>
      <c r="Z35" s="87">
        <v>0</v>
      </c>
      <c r="AA35" s="87">
        <v>0</v>
      </c>
      <c r="AB35" s="87">
        <v>0</v>
      </c>
      <c r="AC35" s="87">
        <v>0</v>
      </c>
      <c r="AD35" s="87">
        <v>0</v>
      </c>
      <c r="AE35" s="87">
        <v>0</v>
      </c>
      <c r="AF35" s="87">
        <v>0</v>
      </c>
      <c r="AG35" s="87">
        <v>0</v>
      </c>
      <c r="AH35" s="87">
        <v>0</v>
      </c>
      <c r="AI35" s="87">
        <v>0</v>
      </c>
      <c r="AJ35" s="87">
        <v>0</v>
      </c>
      <c r="AK35" s="87">
        <v>0</v>
      </c>
    </row>
    <row r="36" spans="1:37" s="175" customFormat="1" ht="13.5" thickBot="1" x14ac:dyDescent="0.25">
      <c r="A36" s="108">
        <f t="shared" si="19"/>
        <v>2.139999999999997</v>
      </c>
      <c r="B36" s="24" t="s">
        <v>173</v>
      </c>
      <c r="C36" s="48" t="s">
        <v>59</v>
      </c>
      <c r="D36" s="190" t="s">
        <v>154</v>
      </c>
      <c r="E36" s="89"/>
      <c r="F36" s="51" t="s">
        <v>6</v>
      </c>
      <c r="G36" s="87">
        <v>0</v>
      </c>
      <c r="H36" s="87">
        <v>0</v>
      </c>
      <c r="I36" s="87">
        <v>0</v>
      </c>
      <c r="J36" s="87">
        <v>0</v>
      </c>
      <c r="K36" s="87">
        <v>0</v>
      </c>
      <c r="L36" s="87">
        <v>0</v>
      </c>
      <c r="M36" s="87">
        <v>0</v>
      </c>
      <c r="N36" s="87">
        <v>0</v>
      </c>
      <c r="O36" s="87">
        <v>0</v>
      </c>
      <c r="P36" s="87">
        <v>0</v>
      </c>
      <c r="Q36" s="87">
        <v>0</v>
      </c>
      <c r="R36" s="87">
        <v>0</v>
      </c>
      <c r="S36" s="87">
        <v>0</v>
      </c>
      <c r="T36" s="87">
        <v>0</v>
      </c>
      <c r="U36" s="87">
        <v>0</v>
      </c>
      <c r="V36" s="87">
        <v>0</v>
      </c>
      <c r="W36" s="87">
        <v>0</v>
      </c>
      <c r="X36" s="87">
        <v>0</v>
      </c>
      <c r="Y36" s="87">
        <v>0</v>
      </c>
      <c r="Z36" s="87">
        <v>0</v>
      </c>
      <c r="AA36" s="87">
        <v>0</v>
      </c>
      <c r="AB36" s="87">
        <v>0</v>
      </c>
      <c r="AC36" s="87">
        <v>0</v>
      </c>
      <c r="AD36" s="87">
        <v>0</v>
      </c>
      <c r="AE36" s="87">
        <v>0</v>
      </c>
      <c r="AF36" s="87">
        <v>0</v>
      </c>
      <c r="AG36" s="87">
        <v>0</v>
      </c>
      <c r="AH36" s="87">
        <v>0</v>
      </c>
      <c r="AI36" s="87">
        <v>0</v>
      </c>
      <c r="AJ36" s="87">
        <v>0</v>
      </c>
      <c r="AK36" s="87">
        <v>0</v>
      </c>
    </row>
    <row r="37" spans="1:37" s="177" customFormat="1" ht="15.75" thickBot="1" x14ac:dyDescent="0.3">
      <c r="A37" s="116"/>
      <c r="B37" s="25" t="s">
        <v>52</v>
      </c>
      <c r="C37" s="45"/>
      <c r="D37" s="45"/>
      <c r="E37" s="52"/>
      <c r="F37" s="52" t="s">
        <v>6</v>
      </c>
      <c r="G37" s="92">
        <f t="shared" ref="G37:AK37" si="20">SUM(G23:G36)</f>
        <v>0</v>
      </c>
      <c r="H37" s="92">
        <f t="shared" si="20"/>
        <v>0</v>
      </c>
      <c r="I37" s="92">
        <f t="shared" si="20"/>
        <v>0</v>
      </c>
      <c r="J37" s="92">
        <f t="shared" si="20"/>
        <v>0</v>
      </c>
      <c r="K37" s="92">
        <f t="shared" si="20"/>
        <v>0</v>
      </c>
      <c r="L37" s="92">
        <f t="shared" si="20"/>
        <v>0</v>
      </c>
      <c r="M37" s="92">
        <f t="shared" si="20"/>
        <v>0</v>
      </c>
      <c r="N37" s="92">
        <f t="shared" si="20"/>
        <v>0</v>
      </c>
      <c r="O37" s="92">
        <f t="shared" si="20"/>
        <v>0</v>
      </c>
      <c r="P37" s="92">
        <f t="shared" si="20"/>
        <v>0</v>
      </c>
      <c r="Q37" s="92">
        <f t="shared" si="20"/>
        <v>0</v>
      </c>
      <c r="R37" s="92">
        <f t="shared" si="20"/>
        <v>0</v>
      </c>
      <c r="S37" s="92">
        <f t="shared" si="20"/>
        <v>0</v>
      </c>
      <c r="T37" s="92">
        <f t="shared" si="20"/>
        <v>0</v>
      </c>
      <c r="U37" s="92">
        <f t="shared" si="20"/>
        <v>0</v>
      </c>
      <c r="V37" s="92">
        <f t="shared" si="20"/>
        <v>0</v>
      </c>
      <c r="W37" s="92">
        <f t="shared" si="20"/>
        <v>0</v>
      </c>
      <c r="X37" s="92">
        <f t="shared" si="20"/>
        <v>0</v>
      </c>
      <c r="Y37" s="92">
        <f t="shared" si="20"/>
        <v>0</v>
      </c>
      <c r="Z37" s="92">
        <f t="shared" si="20"/>
        <v>0</v>
      </c>
      <c r="AA37" s="92">
        <f t="shared" si="20"/>
        <v>0</v>
      </c>
      <c r="AB37" s="92">
        <f t="shared" si="20"/>
        <v>0</v>
      </c>
      <c r="AC37" s="92">
        <f t="shared" si="20"/>
        <v>0</v>
      </c>
      <c r="AD37" s="92">
        <f t="shared" si="20"/>
        <v>0</v>
      </c>
      <c r="AE37" s="92">
        <f t="shared" si="20"/>
        <v>0</v>
      </c>
      <c r="AF37" s="92">
        <f t="shared" si="20"/>
        <v>0</v>
      </c>
      <c r="AG37" s="92">
        <f t="shared" si="20"/>
        <v>0</v>
      </c>
      <c r="AH37" s="92">
        <f t="shared" si="20"/>
        <v>0</v>
      </c>
      <c r="AI37" s="92">
        <f t="shared" si="20"/>
        <v>0</v>
      </c>
      <c r="AJ37" s="92">
        <f t="shared" si="20"/>
        <v>0</v>
      </c>
      <c r="AK37" s="92">
        <f t="shared" si="20"/>
        <v>0</v>
      </c>
    </row>
    <row r="38" spans="1:37" s="177" customFormat="1" ht="15.75" thickBot="1" x14ac:dyDescent="0.25">
      <c r="A38" s="43"/>
      <c r="B38" s="30"/>
      <c r="C38" s="30"/>
      <c r="D38" s="21"/>
      <c r="E38" s="35"/>
      <c r="F38" s="35"/>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s="214" customFormat="1" ht="15.75" thickBot="1" x14ac:dyDescent="0.3">
      <c r="A39" s="116"/>
      <c r="B39" s="25" t="s">
        <v>220</v>
      </c>
      <c r="C39" s="45"/>
      <c r="D39" s="45"/>
      <c r="E39" s="52"/>
      <c r="F39" s="52" t="s">
        <v>6</v>
      </c>
      <c r="G39" s="92">
        <f>G37-G20</f>
        <v>0</v>
      </c>
      <c r="H39" s="92">
        <f t="shared" ref="H39:AK39" si="21">H37-H20</f>
        <v>0</v>
      </c>
      <c r="I39" s="92">
        <f t="shared" si="21"/>
        <v>0</v>
      </c>
      <c r="J39" s="92">
        <f t="shared" si="21"/>
        <v>0</v>
      </c>
      <c r="K39" s="92">
        <f t="shared" si="21"/>
        <v>0</v>
      </c>
      <c r="L39" s="92">
        <f t="shared" si="21"/>
        <v>0</v>
      </c>
      <c r="M39" s="92">
        <f t="shared" si="21"/>
        <v>0</v>
      </c>
      <c r="N39" s="92">
        <f t="shared" si="21"/>
        <v>0</v>
      </c>
      <c r="O39" s="92">
        <f t="shared" si="21"/>
        <v>0</v>
      </c>
      <c r="P39" s="92">
        <f t="shared" si="21"/>
        <v>0</v>
      </c>
      <c r="Q39" s="92">
        <f t="shared" si="21"/>
        <v>0</v>
      </c>
      <c r="R39" s="92">
        <f t="shared" si="21"/>
        <v>0</v>
      </c>
      <c r="S39" s="92">
        <f t="shared" si="21"/>
        <v>0</v>
      </c>
      <c r="T39" s="92">
        <f t="shared" si="21"/>
        <v>0</v>
      </c>
      <c r="U39" s="92">
        <f t="shared" si="21"/>
        <v>0</v>
      </c>
      <c r="V39" s="92">
        <f t="shared" si="21"/>
        <v>0</v>
      </c>
      <c r="W39" s="92">
        <f t="shared" si="21"/>
        <v>0</v>
      </c>
      <c r="X39" s="92">
        <f t="shared" si="21"/>
        <v>0</v>
      </c>
      <c r="Y39" s="92">
        <f t="shared" si="21"/>
        <v>0</v>
      </c>
      <c r="Z39" s="92">
        <f t="shared" si="21"/>
        <v>0</v>
      </c>
      <c r="AA39" s="92">
        <f t="shared" si="21"/>
        <v>0</v>
      </c>
      <c r="AB39" s="92">
        <f t="shared" si="21"/>
        <v>0</v>
      </c>
      <c r="AC39" s="92">
        <f t="shared" si="21"/>
        <v>0</v>
      </c>
      <c r="AD39" s="92">
        <f t="shared" si="21"/>
        <v>0</v>
      </c>
      <c r="AE39" s="92">
        <f t="shared" si="21"/>
        <v>0</v>
      </c>
      <c r="AF39" s="92">
        <f t="shared" si="21"/>
        <v>0</v>
      </c>
      <c r="AG39" s="92">
        <f t="shared" si="21"/>
        <v>0</v>
      </c>
      <c r="AH39" s="92">
        <f t="shared" si="21"/>
        <v>0</v>
      </c>
      <c r="AI39" s="92">
        <f t="shared" si="21"/>
        <v>0</v>
      </c>
      <c r="AJ39" s="92">
        <f t="shared" si="21"/>
        <v>0</v>
      </c>
      <c r="AK39" s="92">
        <f t="shared" si="21"/>
        <v>0</v>
      </c>
    </row>
    <row r="40" spans="1:37" s="177" customFormat="1" ht="15" x14ac:dyDescent="0.2">
      <c r="A40" s="43"/>
      <c r="B40" s="30"/>
      <c r="C40" s="30"/>
      <c r="D40" s="21"/>
      <c r="E40" s="35"/>
      <c r="F40" s="35"/>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7" s="177" customFormat="1" ht="15.75" thickBot="1" x14ac:dyDescent="0.25">
      <c r="A41" s="43"/>
      <c r="B41" s="30"/>
      <c r="C41" s="30"/>
      <c r="D41" s="21"/>
      <c r="E41" s="35"/>
      <c r="F41" s="35"/>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row>
    <row r="42" spans="1:37" ht="26.25" thickBot="1" x14ac:dyDescent="0.25">
      <c r="A42" s="31" t="s">
        <v>180</v>
      </c>
      <c r="B42" s="32"/>
      <c r="C42" s="32"/>
      <c r="D42" s="47"/>
      <c r="E42" s="226" t="s">
        <v>233</v>
      </c>
      <c r="F42" s="33"/>
      <c r="G42" s="33"/>
      <c r="H42" s="94"/>
      <c r="I42" s="95"/>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84"/>
    </row>
    <row r="43" spans="1:37" s="174" customFormat="1" x14ac:dyDescent="0.2">
      <c r="A43" s="40">
        <v>4</v>
      </c>
      <c r="B43" s="28" t="s">
        <v>46</v>
      </c>
      <c r="C43" s="189"/>
      <c r="D43" s="189"/>
      <c r="E43" s="50"/>
      <c r="F43" s="50"/>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1:37" s="175" customFormat="1" x14ac:dyDescent="0.2">
      <c r="A44" s="108">
        <f>A43+0.01</f>
        <v>4.01</v>
      </c>
      <c r="B44" s="24" t="s">
        <v>60</v>
      </c>
      <c r="C44" s="203" t="s">
        <v>231</v>
      </c>
      <c r="D44" s="190" t="s">
        <v>154</v>
      </c>
      <c r="E44" s="225" t="s">
        <v>230</v>
      </c>
      <c r="F44" s="51" t="s">
        <v>6</v>
      </c>
      <c r="G44" s="87">
        <v>0</v>
      </c>
      <c r="H44" s="87">
        <v>0</v>
      </c>
      <c r="I44" s="87">
        <v>0</v>
      </c>
      <c r="J44" s="87">
        <v>0</v>
      </c>
      <c r="K44" s="87">
        <v>0</v>
      </c>
      <c r="L44" s="87">
        <v>0</v>
      </c>
      <c r="M44" s="87">
        <v>0</v>
      </c>
      <c r="N44" s="87">
        <v>0</v>
      </c>
      <c r="O44" s="87">
        <v>0</v>
      </c>
      <c r="P44" s="87">
        <v>0</v>
      </c>
      <c r="Q44" s="87">
        <v>0</v>
      </c>
      <c r="R44" s="87">
        <v>0</v>
      </c>
      <c r="S44" s="87">
        <v>0</v>
      </c>
      <c r="T44" s="87">
        <v>0</v>
      </c>
      <c r="U44" s="87">
        <v>0</v>
      </c>
      <c r="V44" s="87">
        <v>0</v>
      </c>
      <c r="W44" s="87">
        <v>0</v>
      </c>
      <c r="X44" s="87">
        <v>0</v>
      </c>
      <c r="Y44" s="87">
        <v>0</v>
      </c>
      <c r="Z44" s="87">
        <v>0</v>
      </c>
      <c r="AA44" s="87">
        <v>0</v>
      </c>
      <c r="AB44" s="87">
        <v>0</v>
      </c>
      <c r="AC44" s="87">
        <v>0</v>
      </c>
      <c r="AD44" s="87">
        <v>0</v>
      </c>
      <c r="AE44" s="87">
        <v>0</v>
      </c>
      <c r="AF44" s="87">
        <v>0</v>
      </c>
      <c r="AG44" s="87">
        <v>0</v>
      </c>
      <c r="AH44" s="87">
        <v>0</v>
      </c>
      <c r="AI44" s="87">
        <v>0</v>
      </c>
      <c r="AJ44" s="87">
        <v>0</v>
      </c>
      <c r="AK44" s="87">
        <v>0</v>
      </c>
    </row>
    <row r="45" spans="1:37" s="175" customFormat="1" x14ac:dyDescent="0.2">
      <c r="A45" s="108">
        <f t="shared" ref="A45:A57" si="22">A44+0.01</f>
        <v>4.0199999999999996</v>
      </c>
      <c r="B45" s="24" t="s">
        <v>61</v>
      </c>
      <c r="C45" s="203" t="s">
        <v>231</v>
      </c>
      <c r="D45" s="190" t="s">
        <v>154</v>
      </c>
      <c r="E45" s="225" t="s">
        <v>230</v>
      </c>
      <c r="F45" s="51" t="s">
        <v>6</v>
      </c>
      <c r="G45" s="87">
        <v>0</v>
      </c>
      <c r="H45" s="87">
        <v>0</v>
      </c>
      <c r="I45" s="87">
        <v>0</v>
      </c>
      <c r="J45" s="87">
        <v>0</v>
      </c>
      <c r="K45" s="87">
        <v>0</v>
      </c>
      <c r="L45" s="87">
        <v>0</v>
      </c>
      <c r="M45" s="87">
        <v>0</v>
      </c>
      <c r="N45" s="87">
        <v>0</v>
      </c>
      <c r="O45" s="87">
        <v>0</v>
      </c>
      <c r="P45" s="87">
        <v>0</v>
      </c>
      <c r="Q45" s="87">
        <v>0</v>
      </c>
      <c r="R45" s="87">
        <v>0</v>
      </c>
      <c r="S45" s="87">
        <v>0</v>
      </c>
      <c r="T45" s="87">
        <v>0</v>
      </c>
      <c r="U45" s="87">
        <v>0</v>
      </c>
      <c r="V45" s="87">
        <v>0</v>
      </c>
      <c r="W45" s="87">
        <v>0</v>
      </c>
      <c r="X45" s="87">
        <v>0</v>
      </c>
      <c r="Y45" s="87">
        <v>0</v>
      </c>
      <c r="Z45" s="87">
        <v>0</v>
      </c>
      <c r="AA45" s="87">
        <v>0</v>
      </c>
      <c r="AB45" s="87">
        <v>0</v>
      </c>
      <c r="AC45" s="87">
        <v>0</v>
      </c>
      <c r="AD45" s="87">
        <v>0</v>
      </c>
      <c r="AE45" s="87">
        <v>0</v>
      </c>
      <c r="AF45" s="87">
        <v>0</v>
      </c>
      <c r="AG45" s="87">
        <v>0</v>
      </c>
      <c r="AH45" s="87">
        <v>0</v>
      </c>
      <c r="AI45" s="87">
        <v>0</v>
      </c>
      <c r="AJ45" s="87">
        <v>0</v>
      </c>
      <c r="AK45" s="87">
        <v>0</v>
      </c>
    </row>
    <row r="46" spans="1:37" s="175" customFormat="1" x14ac:dyDescent="0.2">
      <c r="A46" s="108">
        <f>A45+0.01</f>
        <v>4.0299999999999994</v>
      </c>
      <c r="B46" s="24" t="s">
        <v>62</v>
      </c>
      <c r="C46" s="203" t="s">
        <v>231</v>
      </c>
      <c r="D46" s="190" t="s">
        <v>154</v>
      </c>
      <c r="E46" s="225" t="s">
        <v>230</v>
      </c>
      <c r="F46" s="51" t="s">
        <v>6</v>
      </c>
      <c r="G46" s="87">
        <v>0</v>
      </c>
      <c r="H46" s="87">
        <v>0</v>
      </c>
      <c r="I46" s="87">
        <v>0</v>
      </c>
      <c r="J46" s="87">
        <v>0</v>
      </c>
      <c r="K46" s="87">
        <v>0</v>
      </c>
      <c r="L46" s="87">
        <v>0</v>
      </c>
      <c r="M46" s="87">
        <v>0</v>
      </c>
      <c r="N46" s="87">
        <v>0</v>
      </c>
      <c r="O46" s="87">
        <v>0</v>
      </c>
      <c r="P46" s="87">
        <v>0</v>
      </c>
      <c r="Q46" s="87">
        <v>0</v>
      </c>
      <c r="R46" s="87">
        <v>0</v>
      </c>
      <c r="S46" s="87">
        <v>0</v>
      </c>
      <c r="T46" s="87">
        <v>0</v>
      </c>
      <c r="U46" s="87">
        <v>0</v>
      </c>
      <c r="V46" s="87">
        <v>0</v>
      </c>
      <c r="W46" s="87">
        <v>0</v>
      </c>
      <c r="X46" s="87">
        <v>0</v>
      </c>
      <c r="Y46" s="87">
        <v>0</v>
      </c>
      <c r="Z46" s="87">
        <v>0</v>
      </c>
      <c r="AA46" s="87">
        <v>0</v>
      </c>
      <c r="AB46" s="87">
        <v>0</v>
      </c>
      <c r="AC46" s="87">
        <v>0</v>
      </c>
      <c r="AD46" s="87">
        <v>0</v>
      </c>
      <c r="AE46" s="87">
        <v>0</v>
      </c>
      <c r="AF46" s="87">
        <v>0</v>
      </c>
      <c r="AG46" s="87">
        <v>0</v>
      </c>
      <c r="AH46" s="87">
        <v>0</v>
      </c>
      <c r="AI46" s="87">
        <v>0</v>
      </c>
      <c r="AJ46" s="87">
        <v>0</v>
      </c>
      <c r="AK46" s="87">
        <v>0</v>
      </c>
    </row>
    <row r="47" spans="1:37" s="175" customFormat="1" x14ac:dyDescent="0.2">
      <c r="A47" s="108">
        <f t="shared" si="22"/>
        <v>4.0399999999999991</v>
      </c>
      <c r="B47" s="24" t="s">
        <v>63</v>
      </c>
      <c r="C47" s="203" t="s">
        <v>231</v>
      </c>
      <c r="D47" s="190" t="s">
        <v>154</v>
      </c>
      <c r="E47" s="225" t="s">
        <v>230</v>
      </c>
      <c r="F47" s="51" t="s">
        <v>6</v>
      </c>
      <c r="G47" s="87">
        <v>0</v>
      </c>
      <c r="H47" s="87">
        <v>0</v>
      </c>
      <c r="I47" s="87">
        <v>0</v>
      </c>
      <c r="J47" s="87">
        <v>0</v>
      </c>
      <c r="K47" s="87">
        <v>0</v>
      </c>
      <c r="L47" s="87">
        <v>0</v>
      </c>
      <c r="M47" s="87">
        <v>0</v>
      </c>
      <c r="N47" s="87">
        <v>0</v>
      </c>
      <c r="O47" s="87">
        <v>0</v>
      </c>
      <c r="P47" s="87">
        <v>0</v>
      </c>
      <c r="Q47" s="87">
        <v>0</v>
      </c>
      <c r="R47" s="87">
        <v>0</v>
      </c>
      <c r="S47" s="87">
        <v>0</v>
      </c>
      <c r="T47" s="87">
        <v>0</v>
      </c>
      <c r="U47" s="87">
        <v>0</v>
      </c>
      <c r="V47" s="87">
        <v>0</v>
      </c>
      <c r="W47" s="87">
        <v>0</v>
      </c>
      <c r="X47" s="87">
        <v>0</v>
      </c>
      <c r="Y47" s="87">
        <v>0</v>
      </c>
      <c r="Z47" s="87">
        <v>0</v>
      </c>
      <c r="AA47" s="87">
        <v>0</v>
      </c>
      <c r="AB47" s="87">
        <v>0</v>
      </c>
      <c r="AC47" s="87">
        <v>0</v>
      </c>
      <c r="AD47" s="87">
        <v>0</v>
      </c>
      <c r="AE47" s="87">
        <v>0</v>
      </c>
      <c r="AF47" s="87">
        <v>0</v>
      </c>
      <c r="AG47" s="87">
        <v>0</v>
      </c>
      <c r="AH47" s="87">
        <v>0</v>
      </c>
      <c r="AI47" s="87">
        <v>0</v>
      </c>
      <c r="AJ47" s="87">
        <v>0</v>
      </c>
      <c r="AK47" s="87">
        <v>0</v>
      </c>
    </row>
    <row r="48" spans="1:37" s="175" customFormat="1" x14ac:dyDescent="0.2">
      <c r="A48" s="108">
        <f t="shared" si="22"/>
        <v>4.0499999999999989</v>
      </c>
      <c r="B48" s="24" t="s">
        <v>64</v>
      </c>
      <c r="C48" s="203" t="s">
        <v>231</v>
      </c>
      <c r="D48" s="190" t="s">
        <v>154</v>
      </c>
      <c r="E48" s="225" t="s">
        <v>230</v>
      </c>
      <c r="F48" s="51" t="s">
        <v>6</v>
      </c>
      <c r="G48" s="87">
        <v>0</v>
      </c>
      <c r="H48" s="87">
        <v>0</v>
      </c>
      <c r="I48" s="87">
        <v>0</v>
      </c>
      <c r="J48" s="87">
        <v>0</v>
      </c>
      <c r="K48" s="87">
        <v>0</v>
      </c>
      <c r="L48" s="87">
        <v>0</v>
      </c>
      <c r="M48" s="87">
        <v>0</v>
      </c>
      <c r="N48" s="87">
        <v>0</v>
      </c>
      <c r="O48" s="87">
        <v>0</v>
      </c>
      <c r="P48" s="87">
        <v>0</v>
      </c>
      <c r="Q48" s="87">
        <v>0</v>
      </c>
      <c r="R48" s="87">
        <v>0</v>
      </c>
      <c r="S48" s="87">
        <v>0</v>
      </c>
      <c r="T48" s="87">
        <v>0</v>
      </c>
      <c r="U48" s="87">
        <v>0</v>
      </c>
      <c r="V48" s="87">
        <v>0</v>
      </c>
      <c r="W48" s="87">
        <v>0</v>
      </c>
      <c r="X48" s="87">
        <v>0</v>
      </c>
      <c r="Y48" s="87">
        <v>0</v>
      </c>
      <c r="Z48" s="87">
        <v>0</v>
      </c>
      <c r="AA48" s="87">
        <v>0</v>
      </c>
      <c r="AB48" s="87">
        <v>0</v>
      </c>
      <c r="AC48" s="87">
        <v>0</v>
      </c>
      <c r="AD48" s="87">
        <v>0</v>
      </c>
      <c r="AE48" s="87">
        <v>0</v>
      </c>
      <c r="AF48" s="87">
        <v>0</v>
      </c>
      <c r="AG48" s="87">
        <v>0</v>
      </c>
      <c r="AH48" s="87">
        <v>0</v>
      </c>
      <c r="AI48" s="87">
        <v>0</v>
      </c>
      <c r="AJ48" s="87">
        <v>0</v>
      </c>
      <c r="AK48" s="87">
        <v>0</v>
      </c>
    </row>
    <row r="49" spans="1:37" s="175" customFormat="1" x14ac:dyDescent="0.2">
      <c r="A49" s="108">
        <f t="shared" si="22"/>
        <v>4.0599999999999987</v>
      </c>
      <c r="B49" s="24" t="s">
        <v>65</v>
      </c>
      <c r="C49" s="203" t="s">
        <v>231</v>
      </c>
      <c r="D49" s="190" t="s">
        <v>154</v>
      </c>
      <c r="E49" s="225" t="s">
        <v>230</v>
      </c>
      <c r="F49" s="51" t="s">
        <v>6</v>
      </c>
      <c r="G49" s="87">
        <v>0</v>
      </c>
      <c r="H49" s="87">
        <v>0</v>
      </c>
      <c r="I49" s="87">
        <v>0</v>
      </c>
      <c r="J49" s="87">
        <v>0</v>
      </c>
      <c r="K49" s="87">
        <v>0</v>
      </c>
      <c r="L49" s="87">
        <v>0</v>
      </c>
      <c r="M49" s="87">
        <v>0</v>
      </c>
      <c r="N49" s="87">
        <v>0</v>
      </c>
      <c r="O49" s="87">
        <v>0</v>
      </c>
      <c r="P49" s="87">
        <v>0</v>
      </c>
      <c r="Q49" s="87">
        <v>0</v>
      </c>
      <c r="R49" s="87">
        <v>0</v>
      </c>
      <c r="S49" s="87">
        <v>0</v>
      </c>
      <c r="T49" s="87">
        <v>0</v>
      </c>
      <c r="U49" s="87">
        <v>0</v>
      </c>
      <c r="V49" s="87">
        <v>0</v>
      </c>
      <c r="W49" s="87">
        <v>0</v>
      </c>
      <c r="X49" s="87">
        <v>0</v>
      </c>
      <c r="Y49" s="87">
        <v>0</v>
      </c>
      <c r="Z49" s="87">
        <v>0</v>
      </c>
      <c r="AA49" s="87">
        <v>0</v>
      </c>
      <c r="AB49" s="87">
        <v>0</v>
      </c>
      <c r="AC49" s="87">
        <v>0</v>
      </c>
      <c r="AD49" s="87">
        <v>0</v>
      </c>
      <c r="AE49" s="87">
        <v>0</v>
      </c>
      <c r="AF49" s="87">
        <v>0</v>
      </c>
      <c r="AG49" s="87">
        <v>0</v>
      </c>
      <c r="AH49" s="87">
        <v>0</v>
      </c>
      <c r="AI49" s="87">
        <v>0</v>
      </c>
      <c r="AJ49" s="87">
        <v>0</v>
      </c>
      <c r="AK49" s="87">
        <v>0</v>
      </c>
    </row>
    <row r="50" spans="1:37" s="175" customFormat="1" x14ac:dyDescent="0.2">
      <c r="A50" s="108">
        <f t="shared" si="22"/>
        <v>4.0699999999999985</v>
      </c>
      <c r="B50" s="24" t="s">
        <v>66</v>
      </c>
      <c r="C50" s="203" t="s">
        <v>231</v>
      </c>
      <c r="D50" s="190" t="s">
        <v>154</v>
      </c>
      <c r="E50" s="225" t="s">
        <v>230</v>
      </c>
      <c r="F50" s="51" t="s">
        <v>6</v>
      </c>
      <c r="G50" s="87">
        <v>0</v>
      </c>
      <c r="H50" s="87">
        <v>0</v>
      </c>
      <c r="I50" s="87">
        <v>0</v>
      </c>
      <c r="J50" s="87">
        <v>0</v>
      </c>
      <c r="K50" s="87">
        <v>0</v>
      </c>
      <c r="L50" s="87">
        <v>0</v>
      </c>
      <c r="M50" s="87">
        <v>0</v>
      </c>
      <c r="N50" s="87">
        <v>0</v>
      </c>
      <c r="O50" s="87">
        <v>0</v>
      </c>
      <c r="P50" s="87">
        <v>0</v>
      </c>
      <c r="Q50" s="87">
        <v>0</v>
      </c>
      <c r="R50" s="87">
        <v>0</v>
      </c>
      <c r="S50" s="87">
        <v>0</v>
      </c>
      <c r="T50" s="87">
        <v>0</v>
      </c>
      <c r="U50" s="87">
        <v>0</v>
      </c>
      <c r="V50" s="87">
        <v>0</v>
      </c>
      <c r="W50" s="87">
        <v>0</v>
      </c>
      <c r="X50" s="87">
        <v>0</v>
      </c>
      <c r="Y50" s="87">
        <v>0</v>
      </c>
      <c r="Z50" s="87">
        <v>0</v>
      </c>
      <c r="AA50" s="87">
        <v>0</v>
      </c>
      <c r="AB50" s="87">
        <v>0</v>
      </c>
      <c r="AC50" s="87">
        <v>0</v>
      </c>
      <c r="AD50" s="87">
        <v>0</v>
      </c>
      <c r="AE50" s="87">
        <v>0</v>
      </c>
      <c r="AF50" s="87">
        <v>0</v>
      </c>
      <c r="AG50" s="87">
        <v>0</v>
      </c>
      <c r="AH50" s="87">
        <v>0</v>
      </c>
      <c r="AI50" s="87">
        <v>0</v>
      </c>
      <c r="AJ50" s="87">
        <v>0</v>
      </c>
      <c r="AK50" s="87">
        <v>0</v>
      </c>
    </row>
    <row r="51" spans="1:37" s="175" customFormat="1" x14ac:dyDescent="0.2">
      <c r="A51" s="108">
        <f t="shared" si="22"/>
        <v>4.0799999999999983</v>
      </c>
      <c r="B51" s="24" t="s">
        <v>67</v>
      </c>
      <c r="C51" s="203" t="s">
        <v>231</v>
      </c>
      <c r="D51" s="190" t="s">
        <v>154</v>
      </c>
      <c r="E51" s="225" t="s">
        <v>230</v>
      </c>
      <c r="F51" s="51" t="s">
        <v>6</v>
      </c>
      <c r="G51" s="87">
        <v>0</v>
      </c>
      <c r="H51" s="87">
        <v>0</v>
      </c>
      <c r="I51" s="87">
        <v>0</v>
      </c>
      <c r="J51" s="87">
        <v>0</v>
      </c>
      <c r="K51" s="87">
        <v>0</v>
      </c>
      <c r="L51" s="87">
        <v>0</v>
      </c>
      <c r="M51" s="87">
        <v>0</v>
      </c>
      <c r="N51" s="87">
        <v>0</v>
      </c>
      <c r="O51" s="87">
        <v>0</v>
      </c>
      <c r="P51" s="87">
        <v>0</v>
      </c>
      <c r="Q51" s="87">
        <v>0</v>
      </c>
      <c r="R51" s="87">
        <v>0</v>
      </c>
      <c r="S51" s="87">
        <v>0</v>
      </c>
      <c r="T51" s="87">
        <v>0</v>
      </c>
      <c r="U51" s="87">
        <v>0</v>
      </c>
      <c r="V51" s="87">
        <v>0</v>
      </c>
      <c r="W51" s="87">
        <v>0</v>
      </c>
      <c r="X51" s="87">
        <v>0</v>
      </c>
      <c r="Y51" s="87">
        <v>0</v>
      </c>
      <c r="Z51" s="87">
        <v>0</v>
      </c>
      <c r="AA51" s="87">
        <v>0</v>
      </c>
      <c r="AB51" s="87">
        <v>0</v>
      </c>
      <c r="AC51" s="87">
        <v>0</v>
      </c>
      <c r="AD51" s="87">
        <v>0</v>
      </c>
      <c r="AE51" s="87">
        <v>0</v>
      </c>
      <c r="AF51" s="87">
        <v>0</v>
      </c>
      <c r="AG51" s="87">
        <v>0</v>
      </c>
      <c r="AH51" s="87">
        <v>0</v>
      </c>
      <c r="AI51" s="87">
        <v>0</v>
      </c>
      <c r="AJ51" s="87">
        <v>0</v>
      </c>
      <c r="AK51" s="87">
        <v>0</v>
      </c>
    </row>
    <row r="52" spans="1:37" s="175" customFormat="1" x14ac:dyDescent="0.2">
      <c r="A52" s="108">
        <f t="shared" si="22"/>
        <v>4.0899999999999981</v>
      </c>
      <c r="B52" s="24" t="s">
        <v>68</v>
      </c>
      <c r="C52" s="203" t="s">
        <v>231</v>
      </c>
      <c r="D52" s="190" t="s">
        <v>154</v>
      </c>
      <c r="E52" s="225" t="s">
        <v>230</v>
      </c>
      <c r="F52" s="51" t="s">
        <v>6</v>
      </c>
      <c r="G52" s="87">
        <v>0</v>
      </c>
      <c r="H52" s="87">
        <v>0</v>
      </c>
      <c r="I52" s="87">
        <v>0</v>
      </c>
      <c r="J52" s="87">
        <v>0</v>
      </c>
      <c r="K52" s="87">
        <v>0</v>
      </c>
      <c r="L52" s="87">
        <v>0</v>
      </c>
      <c r="M52" s="87">
        <v>0</v>
      </c>
      <c r="N52" s="87">
        <v>0</v>
      </c>
      <c r="O52" s="87">
        <v>0</v>
      </c>
      <c r="P52" s="87">
        <v>0</v>
      </c>
      <c r="Q52" s="87">
        <v>0</v>
      </c>
      <c r="R52" s="87">
        <v>0</v>
      </c>
      <c r="S52" s="87">
        <v>0</v>
      </c>
      <c r="T52" s="87">
        <v>0</v>
      </c>
      <c r="U52" s="87">
        <v>0</v>
      </c>
      <c r="V52" s="87">
        <v>0</v>
      </c>
      <c r="W52" s="87">
        <v>0</v>
      </c>
      <c r="X52" s="87">
        <v>0</v>
      </c>
      <c r="Y52" s="87">
        <v>0</v>
      </c>
      <c r="Z52" s="87">
        <v>0</v>
      </c>
      <c r="AA52" s="87">
        <v>0</v>
      </c>
      <c r="AB52" s="87">
        <v>0</v>
      </c>
      <c r="AC52" s="87">
        <v>0</v>
      </c>
      <c r="AD52" s="87">
        <v>0</v>
      </c>
      <c r="AE52" s="87">
        <v>0</v>
      </c>
      <c r="AF52" s="87">
        <v>0</v>
      </c>
      <c r="AG52" s="87">
        <v>0</v>
      </c>
      <c r="AH52" s="87">
        <v>0</v>
      </c>
      <c r="AI52" s="87">
        <v>0</v>
      </c>
      <c r="AJ52" s="87">
        <v>0</v>
      </c>
      <c r="AK52" s="87">
        <v>0</v>
      </c>
    </row>
    <row r="53" spans="1:37" s="175" customFormat="1" x14ac:dyDescent="0.2">
      <c r="A53" s="108">
        <f t="shared" si="22"/>
        <v>4.0999999999999979</v>
      </c>
      <c r="B53" s="24" t="s">
        <v>69</v>
      </c>
      <c r="C53" s="203" t="s">
        <v>231</v>
      </c>
      <c r="D53" s="190" t="s">
        <v>154</v>
      </c>
      <c r="E53" s="225" t="s">
        <v>230</v>
      </c>
      <c r="F53" s="51" t="s">
        <v>6</v>
      </c>
      <c r="G53" s="87">
        <v>0</v>
      </c>
      <c r="H53" s="87">
        <v>0</v>
      </c>
      <c r="I53" s="87">
        <v>0</v>
      </c>
      <c r="J53" s="87">
        <v>0</v>
      </c>
      <c r="K53" s="87">
        <v>0</v>
      </c>
      <c r="L53" s="87">
        <v>0</v>
      </c>
      <c r="M53" s="87">
        <v>0</v>
      </c>
      <c r="N53" s="87">
        <v>0</v>
      </c>
      <c r="O53" s="87">
        <v>0</v>
      </c>
      <c r="P53" s="87">
        <v>0</v>
      </c>
      <c r="Q53" s="87">
        <v>0</v>
      </c>
      <c r="R53" s="87">
        <v>0</v>
      </c>
      <c r="S53" s="87">
        <v>0</v>
      </c>
      <c r="T53" s="87">
        <v>0</v>
      </c>
      <c r="U53" s="87">
        <v>0</v>
      </c>
      <c r="V53" s="87">
        <v>0</v>
      </c>
      <c r="W53" s="87">
        <v>0</v>
      </c>
      <c r="X53" s="87">
        <v>0</v>
      </c>
      <c r="Y53" s="87">
        <v>0</v>
      </c>
      <c r="Z53" s="87">
        <v>0</v>
      </c>
      <c r="AA53" s="87">
        <v>0</v>
      </c>
      <c r="AB53" s="87">
        <v>0</v>
      </c>
      <c r="AC53" s="87">
        <v>0</v>
      </c>
      <c r="AD53" s="87">
        <v>0</v>
      </c>
      <c r="AE53" s="87">
        <v>0</v>
      </c>
      <c r="AF53" s="87">
        <v>0</v>
      </c>
      <c r="AG53" s="87">
        <v>0</v>
      </c>
      <c r="AH53" s="87">
        <v>0</v>
      </c>
      <c r="AI53" s="87">
        <v>0</v>
      </c>
      <c r="AJ53" s="87">
        <v>0</v>
      </c>
      <c r="AK53" s="87">
        <v>0</v>
      </c>
    </row>
    <row r="54" spans="1:37" s="175" customFormat="1" x14ac:dyDescent="0.2">
      <c r="A54" s="108">
        <f t="shared" si="22"/>
        <v>4.1099999999999977</v>
      </c>
      <c r="B54" s="24" t="s">
        <v>175</v>
      </c>
      <c r="C54" s="203" t="s">
        <v>231</v>
      </c>
      <c r="D54" s="190" t="s">
        <v>154</v>
      </c>
      <c r="E54" s="225" t="s">
        <v>230</v>
      </c>
      <c r="F54" s="51" t="s">
        <v>6</v>
      </c>
      <c r="G54" s="87">
        <v>0</v>
      </c>
      <c r="H54" s="87">
        <v>0</v>
      </c>
      <c r="I54" s="87">
        <v>0</v>
      </c>
      <c r="J54" s="87">
        <v>0</v>
      </c>
      <c r="K54" s="87">
        <v>0</v>
      </c>
      <c r="L54" s="87">
        <v>0</v>
      </c>
      <c r="M54" s="87">
        <v>0</v>
      </c>
      <c r="N54" s="87">
        <v>0</v>
      </c>
      <c r="O54" s="87">
        <v>0</v>
      </c>
      <c r="P54" s="87">
        <v>0</v>
      </c>
      <c r="Q54" s="87">
        <v>0</v>
      </c>
      <c r="R54" s="87">
        <v>0</v>
      </c>
      <c r="S54" s="87">
        <v>0</v>
      </c>
      <c r="T54" s="87">
        <v>0</v>
      </c>
      <c r="U54" s="87">
        <v>0</v>
      </c>
      <c r="V54" s="87">
        <v>0</v>
      </c>
      <c r="W54" s="87">
        <v>0</v>
      </c>
      <c r="X54" s="87">
        <v>0</v>
      </c>
      <c r="Y54" s="87">
        <v>0</v>
      </c>
      <c r="Z54" s="87">
        <v>0</v>
      </c>
      <c r="AA54" s="87">
        <v>0</v>
      </c>
      <c r="AB54" s="87">
        <v>0</v>
      </c>
      <c r="AC54" s="87">
        <v>0</v>
      </c>
      <c r="AD54" s="87">
        <v>0</v>
      </c>
      <c r="AE54" s="87">
        <v>0</v>
      </c>
      <c r="AF54" s="87">
        <v>0</v>
      </c>
      <c r="AG54" s="87">
        <v>0</v>
      </c>
      <c r="AH54" s="87">
        <v>0</v>
      </c>
      <c r="AI54" s="87">
        <v>0</v>
      </c>
      <c r="AJ54" s="87">
        <v>0</v>
      </c>
      <c r="AK54" s="87">
        <v>0</v>
      </c>
    </row>
    <row r="55" spans="1:37" s="175" customFormat="1" x14ac:dyDescent="0.2">
      <c r="A55" s="108">
        <f t="shared" si="22"/>
        <v>4.1199999999999974</v>
      </c>
      <c r="B55" s="24" t="s">
        <v>176</v>
      </c>
      <c r="C55" s="203" t="s">
        <v>231</v>
      </c>
      <c r="D55" s="190" t="s">
        <v>154</v>
      </c>
      <c r="E55" s="225" t="s">
        <v>230</v>
      </c>
      <c r="F55" s="51" t="s">
        <v>6</v>
      </c>
      <c r="G55" s="87">
        <v>0</v>
      </c>
      <c r="H55" s="87">
        <v>0</v>
      </c>
      <c r="I55" s="87">
        <v>0</v>
      </c>
      <c r="J55" s="87">
        <v>0</v>
      </c>
      <c r="K55" s="87">
        <v>0</v>
      </c>
      <c r="L55" s="87">
        <v>0</v>
      </c>
      <c r="M55" s="87">
        <v>0</v>
      </c>
      <c r="N55" s="87">
        <v>0</v>
      </c>
      <c r="O55" s="87">
        <v>0</v>
      </c>
      <c r="P55" s="87">
        <v>0</v>
      </c>
      <c r="Q55" s="87">
        <v>0</v>
      </c>
      <c r="R55" s="87">
        <v>0</v>
      </c>
      <c r="S55" s="87">
        <v>0</v>
      </c>
      <c r="T55" s="87">
        <v>0</v>
      </c>
      <c r="U55" s="87">
        <v>0</v>
      </c>
      <c r="V55" s="87">
        <v>0</v>
      </c>
      <c r="W55" s="87">
        <v>0</v>
      </c>
      <c r="X55" s="87">
        <v>0</v>
      </c>
      <c r="Y55" s="87">
        <v>0</v>
      </c>
      <c r="Z55" s="87">
        <v>0</v>
      </c>
      <c r="AA55" s="87">
        <v>0</v>
      </c>
      <c r="AB55" s="87">
        <v>0</v>
      </c>
      <c r="AC55" s="87">
        <v>0</v>
      </c>
      <c r="AD55" s="87">
        <v>0</v>
      </c>
      <c r="AE55" s="87">
        <v>0</v>
      </c>
      <c r="AF55" s="87">
        <v>0</v>
      </c>
      <c r="AG55" s="87">
        <v>0</v>
      </c>
      <c r="AH55" s="87">
        <v>0</v>
      </c>
      <c r="AI55" s="87">
        <v>0</v>
      </c>
      <c r="AJ55" s="87">
        <v>0</v>
      </c>
      <c r="AK55" s="87">
        <v>0</v>
      </c>
    </row>
    <row r="56" spans="1:37" s="175" customFormat="1" x14ac:dyDescent="0.2">
      <c r="A56" s="108">
        <f t="shared" si="22"/>
        <v>4.1299999999999972</v>
      </c>
      <c r="B56" s="24" t="s">
        <v>177</v>
      </c>
      <c r="C56" s="203" t="s">
        <v>231</v>
      </c>
      <c r="D56" s="190" t="s">
        <v>154</v>
      </c>
      <c r="E56" s="225" t="s">
        <v>230</v>
      </c>
      <c r="F56" s="51" t="s">
        <v>6</v>
      </c>
      <c r="G56" s="87">
        <v>0</v>
      </c>
      <c r="H56" s="87">
        <v>0</v>
      </c>
      <c r="I56" s="87">
        <v>0</v>
      </c>
      <c r="J56" s="87">
        <v>0</v>
      </c>
      <c r="K56" s="87">
        <v>0</v>
      </c>
      <c r="L56" s="87">
        <v>0</v>
      </c>
      <c r="M56" s="87">
        <v>0</v>
      </c>
      <c r="N56" s="87">
        <v>0</v>
      </c>
      <c r="O56" s="87">
        <v>0</v>
      </c>
      <c r="P56" s="87">
        <v>0</v>
      </c>
      <c r="Q56" s="87">
        <v>0</v>
      </c>
      <c r="R56" s="87">
        <v>0</v>
      </c>
      <c r="S56" s="87">
        <v>0</v>
      </c>
      <c r="T56" s="87">
        <v>0</v>
      </c>
      <c r="U56" s="87">
        <v>0</v>
      </c>
      <c r="V56" s="87">
        <v>0</v>
      </c>
      <c r="W56" s="87">
        <v>0</v>
      </c>
      <c r="X56" s="87">
        <v>0</v>
      </c>
      <c r="Y56" s="87">
        <v>0</v>
      </c>
      <c r="Z56" s="87">
        <v>0</v>
      </c>
      <c r="AA56" s="87">
        <v>0</v>
      </c>
      <c r="AB56" s="87">
        <v>0</v>
      </c>
      <c r="AC56" s="87">
        <v>0</v>
      </c>
      <c r="AD56" s="87">
        <v>0</v>
      </c>
      <c r="AE56" s="87">
        <v>0</v>
      </c>
      <c r="AF56" s="87">
        <v>0</v>
      </c>
      <c r="AG56" s="87">
        <v>0</v>
      </c>
      <c r="AH56" s="87">
        <v>0</v>
      </c>
      <c r="AI56" s="87">
        <v>0</v>
      </c>
      <c r="AJ56" s="87">
        <v>0</v>
      </c>
      <c r="AK56" s="87">
        <v>0</v>
      </c>
    </row>
    <row r="57" spans="1:37" s="175" customFormat="1" ht="13.5" thickBot="1" x14ac:dyDescent="0.25">
      <c r="A57" s="108">
        <f t="shared" si="22"/>
        <v>4.139999999999997</v>
      </c>
      <c r="B57" s="24" t="s">
        <v>178</v>
      </c>
      <c r="C57" s="203" t="s">
        <v>231</v>
      </c>
      <c r="D57" s="190" t="s">
        <v>154</v>
      </c>
      <c r="E57" s="225" t="s">
        <v>230</v>
      </c>
      <c r="F57" s="51" t="s">
        <v>6</v>
      </c>
      <c r="G57" s="87">
        <v>0</v>
      </c>
      <c r="H57" s="87">
        <v>0</v>
      </c>
      <c r="I57" s="87">
        <v>0</v>
      </c>
      <c r="J57" s="87">
        <v>0</v>
      </c>
      <c r="K57" s="87">
        <v>0</v>
      </c>
      <c r="L57" s="87">
        <v>0</v>
      </c>
      <c r="M57" s="87">
        <v>0</v>
      </c>
      <c r="N57" s="87">
        <v>0</v>
      </c>
      <c r="O57" s="87">
        <v>0</v>
      </c>
      <c r="P57" s="87">
        <v>0</v>
      </c>
      <c r="Q57" s="87">
        <v>0</v>
      </c>
      <c r="R57" s="87">
        <v>0</v>
      </c>
      <c r="S57" s="87">
        <v>0</v>
      </c>
      <c r="T57" s="87">
        <v>0</v>
      </c>
      <c r="U57" s="87">
        <v>0</v>
      </c>
      <c r="V57" s="87">
        <v>0</v>
      </c>
      <c r="W57" s="87">
        <v>0</v>
      </c>
      <c r="X57" s="87">
        <v>0</v>
      </c>
      <c r="Y57" s="87">
        <v>0</v>
      </c>
      <c r="Z57" s="87">
        <v>0</v>
      </c>
      <c r="AA57" s="87">
        <v>0</v>
      </c>
      <c r="AB57" s="87">
        <v>0</v>
      </c>
      <c r="AC57" s="87">
        <v>0</v>
      </c>
      <c r="AD57" s="87">
        <v>0</v>
      </c>
      <c r="AE57" s="87">
        <v>0</v>
      </c>
      <c r="AF57" s="87">
        <v>0</v>
      </c>
      <c r="AG57" s="87">
        <v>0</v>
      </c>
      <c r="AH57" s="87">
        <v>0</v>
      </c>
      <c r="AI57" s="87">
        <v>0</v>
      </c>
      <c r="AJ57" s="87">
        <v>0</v>
      </c>
      <c r="AK57" s="87">
        <v>0</v>
      </c>
    </row>
    <row r="58" spans="1:37" s="175" customFormat="1" ht="13.5" thickBot="1" x14ac:dyDescent="0.25">
      <c r="A58" s="117"/>
      <c r="B58" s="25" t="s">
        <v>50</v>
      </c>
      <c r="C58" s="42"/>
      <c r="D58" s="42"/>
      <c r="E58" s="96"/>
      <c r="F58" s="91"/>
      <c r="G58" s="97">
        <f t="shared" ref="G58:AK58" si="23">SUM(G44:G57)</f>
        <v>0</v>
      </c>
      <c r="H58" s="97">
        <f t="shared" si="23"/>
        <v>0</v>
      </c>
      <c r="I58" s="97">
        <f t="shared" si="23"/>
        <v>0</v>
      </c>
      <c r="J58" s="97">
        <f t="shared" si="23"/>
        <v>0</v>
      </c>
      <c r="K58" s="97">
        <f t="shared" si="23"/>
        <v>0</v>
      </c>
      <c r="L58" s="97">
        <f t="shared" si="23"/>
        <v>0</v>
      </c>
      <c r="M58" s="97">
        <f t="shared" si="23"/>
        <v>0</v>
      </c>
      <c r="N58" s="97">
        <f t="shared" si="23"/>
        <v>0</v>
      </c>
      <c r="O58" s="97">
        <f t="shared" si="23"/>
        <v>0</v>
      </c>
      <c r="P58" s="97">
        <f t="shared" si="23"/>
        <v>0</v>
      </c>
      <c r="Q58" s="97">
        <f t="shared" si="23"/>
        <v>0</v>
      </c>
      <c r="R58" s="97">
        <f t="shared" si="23"/>
        <v>0</v>
      </c>
      <c r="S58" s="97">
        <f t="shared" si="23"/>
        <v>0</v>
      </c>
      <c r="T58" s="97">
        <f t="shared" si="23"/>
        <v>0</v>
      </c>
      <c r="U58" s="97">
        <f t="shared" si="23"/>
        <v>0</v>
      </c>
      <c r="V58" s="97">
        <f t="shared" si="23"/>
        <v>0</v>
      </c>
      <c r="W58" s="97">
        <f t="shared" si="23"/>
        <v>0</v>
      </c>
      <c r="X58" s="97">
        <f t="shared" si="23"/>
        <v>0</v>
      </c>
      <c r="Y58" s="97">
        <f t="shared" si="23"/>
        <v>0</v>
      </c>
      <c r="Z58" s="97">
        <f t="shared" si="23"/>
        <v>0</v>
      </c>
      <c r="AA58" s="97">
        <f t="shared" si="23"/>
        <v>0</v>
      </c>
      <c r="AB58" s="97">
        <f t="shared" si="23"/>
        <v>0</v>
      </c>
      <c r="AC58" s="97">
        <f t="shared" si="23"/>
        <v>0</v>
      </c>
      <c r="AD58" s="97">
        <f t="shared" si="23"/>
        <v>0</v>
      </c>
      <c r="AE58" s="97">
        <f t="shared" si="23"/>
        <v>0</v>
      </c>
      <c r="AF58" s="97">
        <f t="shared" si="23"/>
        <v>0</v>
      </c>
      <c r="AG58" s="97">
        <f t="shared" si="23"/>
        <v>0</v>
      </c>
      <c r="AH58" s="97">
        <f t="shared" si="23"/>
        <v>0</v>
      </c>
      <c r="AI58" s="97">
        <f t="shared" si="23"/>
        <v>0</v>
      </c>
      <c r="AJ58" s="97">
        <f t="shared" si="23"/>
        <v>0</v>
      </c>
      <c r="AK58" s="97">
        <f t="shared" si="23"/>
        <v>0</v>
      </c>
    </row>
    <row r="59" spans="1:37" x14ac:dyDescent="0.2">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row>
    <row r="60" spans="1:37" s="174" customFormat="1" x14ac:dyDescent="0.2">
      <c r="A60" s="40">
        <v>5</v>
      </c>
      <c r="B60" s="28" t="s">
        <v>47</v>
      </c>
      <c r="C60" s="28"/>
      <c r="D60" s="189"/>
      <c r="E60" s="50"/>
      <c r="F60" s="50"/>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row>
    <row r="61" spans="1:37" s="175" customFormat="1" ht="25.5" x14ac:dyDescent="0.2">
      <c r="A61" s="108">
        <f>A60+0.01</f>
        <v>5.01</v>
      </c>
      <c r="B61" s="24" t="s">
        <v>60</v>
      </c>
      <c r="C61" s="203" t="s">
        <v>165</v>
      </c>
      <c r="D61" s="190" t="s">
        <v>206</v>
      </c>
      <c r="E61" s="225" t="s">
        <v>230</v>
      </c>
      <c r="F61" s="51" t="s">
        <v>6</v>
      </c>
      <c r="G61" s="87">
        <v>0</v>
      </c>
      <c r="H61" s="87">
        <v>0</v>
      </c>
      <c r="I61" s="87">
        <v>0</v>
      </c>
      <c r="J61" s="87">
        <v>0</v>
      </c>
      <c r="K61" s="87">
        <v>0</v>
      </c>
      <c r="L61" s="87">
        <v>0</v>
      </c>
      <c r="M61" s="87">
        <v>0</v>
      </c>
      <c r="N61" s="87">
        <v>0</v>
      </c>
      <c r="O61" s="87">
        <v>0</v>
      </c>
      <c r="P61" s="87">
        <v>0</v>
      </c>
      <c r="Q61" s="87">
        <v>0</v>
      </c>
      <c r="R61" s="87">
        <v>0</v>
      </c>
      <c r="S61" s="87">
        <v>0</v>
      </c>
      <c r="T61" s="87">
        <v>0</v>
      </c>
      <c r="U61" s="87">
        <v>0</v>
      </c>
      <c r="V61" s="87">
        <v>0</v>
      </c>
      <c r="W61" s="87">
        <v>0</v>
      </c>
      <c r="X61" s="87">
        <v>0</v>
      </c>
      <c r="Y61" s="87">
        <v>0</v>
      </c>
      <c r="Z61" s="87">
        <v>0</v>
      </c>
      <c r="AA61" s="87">
        <v>0</v>
      </c>
      <c r="AB61" s="87">
        <v>0</v>
      </c>
      <c r="AC61" s="87">
        <v>0</v>
      </c>
      <c r="AD61" s="87">
        <v>0</v>
      </c>
      <c r="AE61" s="87">
        <v>0</v>
      </c>
      <c r="AF61" s="87">
        <v>0</v>
      </c>
      <c r="AG61" s="87">
        <v>0</v>
      </c>
      <c r="AH61" s="87">
        <v>0</v>
      </c>
      <c r="AI61" s="87">
        <v>0</v>
      </c>
      <c r="AJ61" s="87">
        <v>0</v>
      </c>
      <c r="AK61" s="87">
        <v>0</v>
      </c>
    </row>
    <row r="62" spans="1:37" s="175" customFormat="1" x14ac:dyDescent="0.2">
      <c r="A62" s="108">
        <f t="shared" ref="A62:A75" si="24">A61+0.01</f>
        <v>5.0199999999999996</v>
      </c>
      <c r="B62" s="24" t="s">
        <v>61</v>
      </c>
      <c r="C62" s="57" t="s">
        <v>166</v>
      </c>
      <c r="D62" s="56" t="s">
        <v>154</v>
      </c>
      <c r="E62" s="225" t="s">
        <v>230</v>
      </c>
      <c r="F62" s="51" t="s">
        <v>6</v>
      </c>
      <c r="G62" s="87">
        <v>0</v>
      </c>
      <c r="H62" s="87">
        <v>0</v>
      </c>
      <c r="I62" s="87">
        <v>0</v>
      </c>
      <c r="J62" s="87">
        <v>0</v>
      </c>
      <c r="K62" s="87">
        <v>0</v>
      </c>
      <c r="L62" s="87">
        <v>0</v>
      </c>
      <c r="M62" s="87">
        <v>0</v>
      </c>
      <c r="N62" s="87">
        <v>0</v>
      </c>
      <c r="O62" s="87">
        <v>0</v>
      </c>
      <c r="P62" s="87">
        <v>0</v>
      </c>
      <c r="Q62" s="87">
        <v>0</v>
      </c>
      <c r="R62" s="87">
        <v>0</v>
      </c>
      <c r="S62" s="87">
        <v>0</v>
      </c>
      <c r="T62" s="87">
        <v>0</v>
      </c>
      <c r="U62" s="87">
        <v>0</v>
      </c>
      <c r="V62" s="87">
        <v>0</v>
      </c>
      <c r="W62" s="87">
        <v>0</v>
      </c>
      <c r="X62" s="87">
        <v>0</v>
      </c>
      <c r="Y62" s="87">
        <v>0</v>
      </c>
      <c r="Z62" s="87">
        <v>0</v>
      </c>
      <c r="AA62" s="87">
        <v>0</v>
      </c>
      <c r="AB62" s="87">
        <v>0</v>
      </c>
      <c r="AC62" s="87">
        <v>0</v>
      </c>
      <c r="AD62" s="87">
        <v>0</v>
      </c>
      <c r="AE62" s="87">
        <v>0</v>
      </c>
      <c r="AF62" s="87">
        <v>0</v>
      </c>
      <c r="AG62" s="87">
        <v>0</v>
      </c>
      <c r="AH62" s="87">
        <v>0</v>
      </c>
      <c r="AI62" s="87">
        <v>0</v>
      </c>
      <c r="AJ62" s="87">
        <v>0</v>
      </c>
      <c r="AK62" s="87">
        <v>0</v>
      </c>
    </row>
    <row r="63" spans="1:37" s="175" customFormat="1" x14ac:dyDescent="0.2">
      <c r="A63" s="108">
        <f t="shared" si="24"/>
        <v>5.0299999999999994</v>
      </c>
      <c r="B63" s="24" t="s">
        <v>62</v>
      </c>
      <c r="C63" s="57" t="s">
        <v>210</v>
      </c>
      <c r="D63" s="56" t="s">
        <v>154</v>
      </c>
      <c r="E63" s="225" t="s">
        <v>230</v>
      </c>
      <c r="F63" s="51" t="s">
        <v>6</v>
      </c>
      <c r="G63" s="87">
        <v>0</v>
      </c>
      <c r="H63" s="87">
        <v>0</v>
      </c>
      <c r="I63" s="87">
        <v>0</v>
      </c>
      <c r="J63" s="87">
        <v>0</v>
      </c>
      <c r="K63" s="87">
        <v>0</v>
      </c>
      <c r="L63" s="87">
        <v>0</v>
      </c>
      <c r="M63" s="87">
        <v>0</v>
      </c>
      <c r="N63" s="87">
        <v>0</v>
      </c>
      <c r="O63" s="87">
        <v>0</v>
      </c>
      <c r="P63" s="87">
        <v>0</v>
      </c>
      <c r="Q63" s="87">
        <v>0</v>
      </c>
      <c r="R63" s="87">
        <v>0</v>
      </c>
      <c r="S63" s="87">
        <v>0</v>
      </c>
      <c r="T63" s="87">
        <v>0</v>
      </c>
      <c r="U63" s="87">
        <v>0</v>
      </c>
      <c r="V63" s="87">
        <v>0</v>
      </c>
      <c r="W63" s="87">
        <v>0</v>
      </c>
      <c r="X63" s="87">
        <v>0</v>
      </c>
      <c r="Y63" s="87">
        <v>0</v>
      </c>
      <c r="Z63" s="87">
        <v>0</v>
      </c>
      <c r="AA63" s="87">
        <v>0</v>
      </c>
      <c r="AB63" s="87">
        <v>0</v>
      </c>
      <c r="AC63" s="87">
        <v>0</v>
      </c>
      <c r="AD63" s="87">
        <v>0</v>
      </c>
      <c r="AE63" s="87">
        <v>0</v>
      </c>
      <c r="AF63" s="87">
        <v>0</v>
      </c>
      <c r="AG63" s="87">
        <v>0</v>
      </c>
      <c r="AH63" s="87">
        <v>0</v>
      </c>
      <c r="AI63" s="87">
        <v>0</v>
      </c>
      <c r="AJ63" s="87">
        <v>0</v>
      </c>
      <c r="AK63" s="87">
        <v>0</v>
      </c>
    </row>
    <row r="64" spans="1:37" s="175" customFormat="1" x14ac:dyDescent="0.2">
      <c r="A64" s="108">
        <f t="shared" si="24"/>
        <v>5.0399999999999991</v>
      </c>
      <c r="B64" s="24" t="s">
        <v>63</v>
      </c>
      <c r="C64" s="57" t="s">
        <v>167</v>
      </c>
      <c r="D64" s="56" t="s">
        <v>154</v>
      </c>
      <c r="E64" s="225" t="s">
        <v>230</v>
      </c>
      <c r="F64" s="51" t="s">
        <v>6</v>
      </c>
      <c r="G64" s="87">
        <v>0</v>
      </c>
      <c r="H64" s="87">
        <v>0</v>
      </c>
      <c r="I64" s="87">
        <v>0</v>
      </c>
      <c r="J64" s="87">
        <v>0</v>
      </c>
      <c r="K64" s="87">
        <v>0</v>
      </c>
      <c r="L64" s="87">
        <v>0</v>
      </c>
      <c r="M64" s="87">
        <v>0</v>
      </c>
      <c r="N64" s="87">
        <v>0</v>
      </c>
      <c r="O64" s="87">
        <v>0</v>
      </c>
      <c r="P64" s="87">
        <v>0</v>
      </c>
      <c r="Q64" s="87">
        <v>0</v>
      </c>
      <c r="R64" s="87">
        <v>0</v>
      </c>
      <c r="S64" s="87">
        <v>0</v>
      </c>
      <c r="T64" s="87">
        <v>0</v>
      </c>
      <c r="U64" s="87">
        <v>0</v>
      </c>
      <c r="V64" s="87">
        <v>0</v>
      </c>
      <c r="W64" s="87">
        <v>0</v>
      </c>
      <c r="X64" s="87">
        <v>0</v>
      </c>
      <c r="Y64" s="87">
        <v>0</v>
      </c>
      <c r="Z64" s="87">
        <v>0</v>
      </c>
      <c r="AA64" s="87">
        <v>0</v>
      </c>
      <c r="AB64" s="87">
        <v>0</v>
      </c>
      <c r="AC64" s="87">
        <v>0</v>
      </c>
      <c r="AD64" s="87">
        <v>0</v>
      </c>
      <c r="AE64" s="87">
        <v>0</v>
      </c>
      <c r="AF64" s="87">
        <v>0</v>
      </c>
      <c r="AG64" s="87">
        <v>0</v>
      </c>
      <c r="AH64" s="87">
        <v>0</v>
      </c>
      <c r="AI64" s="87">
        <v>0</v>
      </c>
      <c r="AJ64" s="87">
        <v>0</v>
      </c>
      <c r="AK64" s="87">
        <v>0</v>
      </c>
    </row>
    <row r="65" spans="1:37" s="175" customFormat="1" x14ac:dyDescent="0.2">
      <c r="A65" s="108">
        <f t="shared" si="24"/>
        <v>5.0499999999999989</v>
      </c>
      <c r="B65" s="24" t="s">
        <v>64</v>
      </c>
      <c r="C65" s="57" t="s">
        <v>168</v>
      </c>
      <c r="D65" s="56" t="s">
        <v>154</v>
      </c>
      <c r="E65" s="225" t="s">
        <v>230</v>
      </c>
      <c r="F65" s="51" t="s">
        <v>6</v>
      </c>
      <c r="G65" s="87">
        <v>0</v>
      </c>
      <c r="H65" s="87">
        <v>0</v>
      </c>
      <c r="I65" s="87">
        <v>0</v>
      </c>
      <c r="J65" s="87">
        <v>0</v>
      </c>
      <c r="K65" s="87">
        <v>0</v>
      </c>
      <c r="L65" s="87">
        <v>0</v>
      </c>
      <c r="M65" s="87">
        <v>0</v>
      </c>
      <c r="N65" s="87">
        <v>0</v>
      </c>
      <c r="O65" s="87">
        <v>0</v>
      </c>
      <c r="P65" s="87">
        <v>0</v>
      </c>
      <c r="Q65" s="87">
        <v>0</v>
      </c>
      <c r="R65" s="87">
        <v>0</v>
      </c>
      <c r="S65" s="87">
        <v>0</v>
      </c>
      <c r="T65" s="87">
        <v>0</v>
      </c>
      <c r="U65" s="87">
        <v>0</v>
      </c>
      <c r="V65" s="87">
        <v>0</v>
      </c>
      <c r="W65" s="87">
        <v>0</v>
      </c>
      <c r="X65" s="87">
        <v>0</v>
      </c>
      <c r="Y65" s="87">
        <v>0</v>
      </c>
      <c r="Z65" s="87">
        <v>0</v>
      </c>
      <c r="AA65" s="87">
        <v>0</v>
      </c>
      <c r="AB65" s="87">
        <v>0</v>
      </c>
      <c r="AC65" s="87">
        <v>0</v>
      </c>
      <c r="AD65" s="87">
        <v>0</v>
      </c>
      <c r="AE65" s="87">
        <v>0</v>
      </c>
      <c r="AF65" s="87">
        <v>0</v>
      </c>
      <c r="AG65" s="87">
        <v>0</v>
      </c>
      <c r="AH65" s="87">
        <v>0</v>
      </c>
      <c r="AI65" s="87">
        <v>0</v>
      </c>
      <c r="AJ65" s="87">
        <v>0</v>
      </c>
      <c r="AK65" s="87">
        <v>0</v>
      </c>
    </row>
    <row r="66" spans="1:37" s="175" customFormat="1" x14ac:dyDescent="0.2">
      <c r="A66" s="108">
        <f t="shared" si="24"/>
        <v>5.0599999999999987</v>
      </c>
      <c r="B66" s="24" t="s">
        <v>65</v>
      </c>
      <c r="C66" s="57" t="s">
        <v>169</v>
      </c>
      <c r="D66" s="56" t="s">
        <v>154</v>
      </c>
      <c r="E66" s="225" t="s">
        <v>230</v>
      </c>
      <c r="F66" s="51" t="s">
        <v>6</v>
      </c>
      <c r="G66" s="87">
        <v>0</v>
      </c>
      <c r="H66" s="87">
        <v>0</v>
      </c>
      <c r="I66" s="87">
        <v>0</v>
      </c>
      <c r="J66" s="87">
        <v>0</v>
      </c>
      <c r="K66" s="87">
        <v>0</v>
      </c>
      <c r="L66" s="87">
        <v>0</v>
      </c>
      <c r="M66" s="87">
        <v>0</v>
      </c>
      <c r="N66" s="87">
        <v>0</v>
      </c>
      <c r="O66" s="87">
        <v>0</v>
      </c>
      <c r="P66" s="87">
        <v>0</v>
      </c>
      <c r="Q66" s="87">
        <v>0</v>
      </c>
      <c r="R66" s="87">
        <v>0</v>
      </c>
      <c r="S66" s="87">
        <v>0</v>
      </c>
      <c r="T66" s="87">
        <v>0</v>
      </c>
      <c r="U66" s="87">
        <v>0</v>
      </c>
      <c r="V66" s="87">
        <v>0</v>
      </c>
      <c r="W66" s="87">
        <v>0</v>
      </c>
      <c r="X66" s="87">
        <v>0</v>
      </c>
      <c r="Y66" s="87">
        <v>0</v>
      </c>
      <c r="Z66" s="87">
        <v>0</v>
      </c>
      <c r="AA66" s="87">
        <v>0</v>
      </c>
      <c r="AB66" s="87">
        <v>0</v>
      </c>
      <c r="AC66" s="87">
        <v>0</v>
      </c>
      <c r="AD66" s="87">
        <v>0</v>
      </c>
      <c r="AE66" s="87">
        <v>0</v>
      </c>
      <c r="AF66" s="87">
        <v>0</v>
      </c>
      <c r="AG66" s="87">
        <v>0</v>
      </c>
      <c r="AH66" s="87">
        <v>0</v>
      </c>
      <c r="AI66" s="87">
        <v>0</v>
      </c>
      <c r="AJ66" s="87">
        <v>0</v>
      </c>
      <c r="AK66" s="87">
        <v>0</v>
      </c>
    </row>
    <row r="67" spans="1:37" s="175" customFormat="1" x14ac:dyDescent="0.2">
      <c r="A67" s="108">
        <f t="shared" si="24"/>
        <v>5.0699999999999985</v>
      </c>
      <c r="B67" s="24" t="s">
        <v>66</v>
      </c>
      <c r="C67" s="57" t="s">
        <v>204</v>
      </c>
      <c r="D67" s="56" t="s">
        <v>154</v>
      </c>
      <c r="E67" s="225" t="s">
        <v>230</v>
      </c>
      <c r="F67" s="51" t="s">
        <v>6</v>
      </c>
      <c r="G67" s="87">
        <v>0</v>
      </c>
      <c r="H67" s="87">
        <v>0</v>
      </c>
      <c r="I67" s="87">
        <v>0</v>
      </c>
      <c r="J67" s="87">
        <v>0</v>
      </c>
      <c r="K67" s="87">
        <v>0</v>
      </c>
      <c r="L67" s="87">
        <v>0</v>
      </c>
      <c r="M67" s="87">
        <v>0</v>
      </c>
      <c r="N67" s="87">
        <v>0</v>
      </c>
      <c r="O67" s="87">
        <v>0</v>
      </c>
      <c r="P67" s="87">
        <v>0</v>
      </c>
      <c r="Q67" s="87">
        <v>0</v>
      </c>
      <c r="R67" s="87">
        <v>0</v>
      </c>
      <c r="S67" s="87">
        <v>0</v>
      </c>
      <c r="T67" s="87">
        <v>0</v>
      </c>
      <c r="U67" s="87">
        <v>0</v>
      </c>
      <c r="V67" s="87">
        <v>0</v>
      </c>
      <c r="W67" s="87">
        <v>0</v>
      </c>
      <c r="X67" s="87">
        <v>0</v>
      </c>
      <c r="Y67" s="87">
        <v>0</v>
      </c>
      <c r="Z67" s="87">
        <v>0</v>
      </c>
      <c r="AA67" s="87">
        <v>0</v>
      </c>
      <c r="AB67" s="87">
        <v>0</v>
      </c>
      <c r="AC67" s="87">
        <v>0</v>
      </c>
      <c r="AD67" s="87">
        <v>0</v>
      </c>
      <c r="AE67" s="87">
        <v>0</v>
      </c>
      <c r="AF67" s="87">
        <v>0</v>
      </c>
      <c r="AG67" s="87">
        <v>0</v>
      </c>
      <c r="AH67" s="87">
        <v>0</v>
      </c>
      <c r="AI67" s="87">
        <v>0</v>
      </c>
      <c r="AJ67" s="87">
        <v>0</v>
      </c>
      <c r="AK67" s="87">
        <v>0</v>
      </c>
    </row>
    <row r="68" spans="1:37" s="175" customFormat="1" x14ac:dyDescent="0.2">
      <c r="A68" s="108">
        <f t="shared" si="24"/>
        <v>5.0799999999999983</v>
      </c>
      <c r="B68" s="24" t="s">
        <v>67</v>
      </c>
      <c r="C68" s="56" t="s">
        <v>205</v>
      </c>
      <c r="D68" s="56" t="s">
        <v>154</v>
      </c>
      <c r="E68" s="225" t="s">
        <v>230</v>
      </c>
      <c r="F68" s="51" t="s">
        <v>6</v>
      </c>
      <c r="G68" s="87">
        <v>0</v>
      </c>
      <c r="H68" s="87">
        <v>0</v>
      </c>
      <c r="I68" s="87">
        <v>0</v>
      </c>
      <c r="J68" s="87">
        <v>0</v>
      </c>
      <c r="K68" s="87">
        <v>0</v>
      </c>
      <c r="L68" s="87">
        <v>0</v>
      </c>
      <c r="M68" s="87">
        <v>0</v>
      </c>
      <c r="N68" s="87">
        <v>0</v>
      </c>
      <c r="O68" s="87">
        <v>0</v>
      </c>
      <c r="P68" s="87">
        <v>0</v>
      </c>
      <c r="Q68" s="87">
        <v>0</v>
      </c>
      <c r="R68" s="87">
        <v>0</v>
      </c>
      <c r="S68" s="87">
        <v>0</v>
      </c>
      <c r="T68" s="87">
        <v>0</v>
      </c>
      <c r="U68" s="87">
        <v>0</v>
      </c>
      <c r="V68" s="87">
        <v>0</v>
      </c>
      <c r="W68" s="87">
        <v>0</v>
      </c>
      <c r="X68" s="87">
        <v>0</v>
      </c>
      <c r="Y68" s="87">
        <v>0</v>
      </c>
      <c r="Z68" s="87">
        <v>0</v>
      </c>
      <c r="AA68" s="87">
        <v>0</v>
      </c>
      <c r="AB68" s="87">
        <v>0</v>
      </c>
      <c r="AC68" s="87">
        <v>0</v>
      </c>
      <c r="AD68" s="87">
        <v>0</v>
      </c>
      <c r="AE68" s="87">
        <v>0</v>
      </c>
      <c r="AF68" s="87">
        <v>0</v>
      </c>
      <c r="AG68" s="87">
        <v>0</v>
      </c>
      <c r="AH68" s="87">
        <v>0</v>
      </c>
      <c r="AI68" s="87">
        <v>0</v>
      </c>
      <c r="AJ68" s="87">
        <v>0</v>
      </c>
      <c r="AK68" s="87">
        <v>0</v>
      </c>
    </row>
    <row r="69" spans="1:37" s="175" customFormat="1" x14ac:dyDescent="0.2">
      <c r="A69" s="108">
        <f t="shared" si="24"/>
        <v>5.0899999999999981</v>
      </c>
      <c r="B69" s="24" t="s">
        <v>68</v>
      </c>
      <c r="C69" s="56" t="s">
        <v>217</v>
      </c>
      <c r="D69" s="56" t="s">
        <v>154</v>
      </c>
      <c r="E69" s="225" t="s">
        <v>230</v>
      </c>
      <c r="F69" s="51" t="s">
        <v>6</v>
      </c>
      <c r="G69" s="87">
        <v>0</v>
      </c>
      <c r="H69" s="87">
        <v>0</v>
      </c>
      <c r="I69" s="87">
        <v>0</v>
      </c>
      <c r="J69" s="87">
        <v>0</v>
      </c>
      <c r="K69" s="87">
        <v>0</v>
      </c>
      <c r="L69" s="87">
        <v>0</v>
      </c>
      <c r="M69" s="87">
        <v>0</v>
      </c>
      <c r="N69" s="87">
        <v>0</v>
      </c>
      <c r="O69" s="87">
        <v>0</v>
      </c>
      <c r="P69" s="87">
        <v>0</v>
      </c>
      <c r="Q69" s="87">
        <v>0</v>
      </c>
      <c r="R69" s="87">
        <v>0</v>
      </c>
      <c r="S69" s="87">
        <v>0</v>
      </c>
      <c r="T69" s="87">
        <v>0</v>
      </c>
      <c r="U69" s="87">
        <v>0</v>
      </c>
      <c r="V69" s="87">
        <v>0</v>
      </c>
      <c r="W69" s="87">
        <v>0</v>
      </c>
      <c r="X69" s="87">
        <v>0</v>
      </c>
      <c r="Y69" s="87">
        <v>0</v>
      </c>
      <c r="Z69" s="87">
        <v>0</v>
      </c>
      <c r="AA69" s="87">
        <v>0</v>
      </c>
      <c r="AB69" s="87">
        <v>0</v>
      </c>
      <c r="AC69" s="87">
        <v>0</v>
      </c>
      <c r="AD69" s="87">
        <v>0</v>
      </c>
      <c r="AE69" s="87">
        <v>0</v>
      </c>
      <c r="AF69" s="87">
        <v>0</v>
      </c>
      <c r="AG69" s="87">
        <v>0</v>
      </c>
      <c r="AH69" s="87">
        <v>0</v>
      </c>
      <c r="AI69" s="87">
        <v>0</v>
      </c>
      <c r="AJ69" s="87">
        <v>0</v>
      </c>
      <c r="AK69" s="87">
        <v>0</v>
      </c>
    </row>
    <row r="70" spans="1:37" s="175" customFormat="1" x14ac:dyDescent="0.2">
      <c r="A70" s="108">
        <f t="shared" si="24"/>
        <v>5.0999999999999979</v>
      </c>
      <c r="B70" s="24" t="s">
        <v>69</v>
      </c>
      <c r="C70" s="56" t="s">
        <v>59</v>
      </c>
      <c r="D70" s="56" t="s">
        <v>154</v>
      </c>
      <c r="E70" s="225" t="s">
        <v>230</v>
      </c>
      <c r="F70" s="51" t="s">
        <v>6</v>
      </c>
      <c r="G70" s="87">
        <v>0</v>
      </c>
      <c r="H70" s="87">
        <v>0</v>
      </c>
      <c r="I70" s="87">
        <v>0</v>
      </c>
      <c r="J70" s="87">
        <v>0</v>
      </c>
      <c r="K70" s="87">
        <v>0</v>
      </c>
      <c r="L70" s="87">
        <v>0</v>
      </c>
      <c r="M70" s="87">
        <v>0</v>
      </c>
      <c r="N70" s="87">
        <v>0</v>
      </c>
      <c r="O70" s="87">
        <v>0</v>
      </c>
      <c r="P70" s="87">
        <v>0</v>
      </c>
      <c r="Q70" s="87">
        <v>0</v>
      </c>
      <c r="R70" s="87">
        <v>0</v>
      </c>
      <c r="S70" s="87">
        <v>0</v>
      </c>
      <c r="T70" s="87">
        <v>0</v>
      </c>
      <c r="U70" s="87">
        <v>0</v>
      </c>
      <c r="V70" s="87">
        <v>0</v>
      </c>
      <c r="W70" s="87">
        <v>0</v>
      </c>
      <c r="X70" s="87">
        <v>0</v>
      </c>
      <c r="Y70" s="87">
        <v>0</v>
      </c>
      <c r="Z70" s="87">
        <v>0</v>
      </c>
      <c r="AA70" s="87">
        <v>0</v>
      </c>
      <c r="AB70" s="87">
        <v>0</v>
      </c>
      <c r="AC70" s="87">
        <v>0</v>
      </c>
      <c r="AD70" s="87">
        <v>0</v>
      </c>
      <c r="AE70" s="87">
        <v>0</v>
      </c>
      <c r="AF70" s="87">
        <v>0</v>
      </c>
      <c r="AG70" s="87">
        <v>0</v>
      </c>
      <c r="AH70" s="87">
        <v>0</v>
      </c>
      <c r="AI70" s="87">
        <v>0</v>
      </c>
      <c r="AJ70" s="87">
        <v>0</v>
      </c>
      <c r="AK70" s="87">
        <v>0</v>
      </c>
    </row>
    <row r="71" spans="1:37" s="175" customFormat="1" x14ac:dyDescent="0.2">
      <c r="A71" s="108">
        <f t="shared" si="24"/>
        <v>5.1099999999999977</v>
      </c>
      <c r="B71" s="24" t="s">
        <v>175</v>
      </c>
      <c r="C71" s="56" t="s">
        <v>59</v>
      </c>
      <c r="D71" s="56" t="s">
        <v>154</v>
      </c>
      <c r="E71" s="225" t="s">
        <v>230</v>
      </c>
      <c r="F71" s="51" t="s">
        <v>6</v>
      </c>
      <c r="G71" s="87">
        <v>0</v>
      </c>
      <c r="H71" s="87">
        <v>0</v>
      </c>
      <c r="I71" s="87">
        <v>0</v>
      </c>
      <c r="J71" s="87">
        <v>0</v>
      </c>
      <c r="K71" s="87">
        <v>0</v>
      </c>
      <c r="L71" s="87">
        <v>0</v>
      </c>
      <c r="M71" s="87">
        <v>0</v>
      </c>
      <c r="N71" s="87">
        <v>0</v>
      </c>
      <c r="O71" s="87">
        <v>0</v>
      </c>
      <c r="P71" s="87">
        <v>0</v>
      </c>
      <c r="Q71" s="87">
        <v>0</v>
      </c>
      <c r="R71" s="87">
        <v>0</v>
      </c>
      <c r="S71" s="87">
        <v>0</v>
      </c>
      <c r="T71" s="87">
        <v>0</v>
      </c>
      <c r="U71" s="87">
        <v>0</v>
      </c>
      <c r="V71" s="87">
        <v>0</v>
      </c>
      <c r="W71" s="87">
        <v>0</v>
      </c>
      <c r="X71" s="87">
        <v>0</v>
      </c>
      <c r="Y71" s="87">
        <v>0</v>
      </c>
      <c r="Z71" s="87">
        <v>0</v>
      </c>
      <c r="AA71" s="87">
        <v>0</v>
      </c>
      <c r="AB71" s="87">
        <v>0</v>
      </c>
      <c r="AC71" s="87">
        <v>0</v>
      </c>
      <c r="AD71" s="87">
        <v>0</v>
      </c>
      <c r="AE71" s="87">
        <v>0</v>
      </c>
      <c r="AF71" s="87">
        <v>0</v>
      </c>
      <c r="AG71" s="87">
        <v>0</v>
      </c>
      <c r="AH71" s="87">
        <v>0</v>
      </c>
      <c r="AI71" s="87">
        <v>0</v>
      </c>
      <c r="AJ71" s="87">
        <v>0</v>
      </c>
      <c r="AK71" s="87">
        <v>0</v>
      </c>
    </row>
    <row r="72" spans="1:37" s="175" customFormat="1" x14ac:dyDescent="0.2">
      <c r="A72" s="108">
        <f t="shared" si="24"/>
        <v>5.1199999999999974</v>
      </c>
      <c r="B72" s="24" t="s">
        <v>176</v>
      </c>
      <c r="C72" s="56" t="s">
        <v>59</v>
      </c>
      <c r="D72" s="56" t="s">
        <v>154</v>
      </c>
      <c r="E72" s="225" t="s">
        <v>230</v>
      </c>
      <c r="F72" s="51" t="s">
        <v>6</v>
      </c>
      <c r="G72" s="87">
        <v>0</v>
      </c>
      <c r="H72" s="87">
        <v>0</v>
      </c>
      <c r="I72" s="87">
        <v>0</v>
      </c>
      <c r="J72" s="87">
        <v>0</v>
      </c>
      <c r="K72" s="87">
        <v>0</v>
      </c>
      <c r="L72" s="87">
        <v>0</v>
      </c>
      <c r="M72" s="87">
        <v>0</v>
      </c>
      <c r="N72" s="87">
        <v>0</v>
      </c>
      <c r="O72" s="87">
        <v>0</v>
      </c>
      <c r="P72" s="87">
        <v>0</v>
      </c>
      <c r="Q72" s="87">
        <v>0</v>
      </c>
      <c r="R72" s="87">
        <v>0</v>
      </c>
      <c r="S72" s="87">
        <v>0</v>
      </c>
      <c r="T72" s="87">
        <v>0</v>
      </c>
      <c r="U72" s="87">
        <v>0</v>
      </c>
      <c r="V72" s="87">
        <v>0</v>
      </c>
      <c r="W72" s="87">
        <v>0</v>
      </c>
      <c r="X72" s="87">
        <v>0</v>
      </c>
      <c r="Y72" s="87">
        <v>0</v>
      </c>
      <c r="Z72" s="87">
        <v>0</v>
      </c>
      <c r="AA72" s="87">
        <v>0</v>
      </c>
      <c r="AB72" s="87">
        <v>0</v>
      </c>
      <c r="AC72" s="87">
        <v>0</v>
      </c>
      <c r="AD72" s="87">
        <v>0</v>
      </c>
      <c r="AE72" s="87">
        <v>0</v>
      </c>
      <c r="AF72" s="87">
        <v>0</v>
      </c>
      <c r="AG72" s="87">
        <v>0</v>
      </c>
      <c r="AH72" s="87">
        <v>0</v>
      </c>
      <c r="AI72" s="87">
        <v>0</v>
      </c>
      <c r="AJ72" s="87">
        <v>0</v>
      </c>
      <c r="AK72" s="87">
        <v>0</v>
      </c>
    </row>
    <row r="73" spans="1:37" s="175" customFormat="1" x14ac:dyDescent="0.2">
      <c r="A73" s="108">
        <f t="shared" si="24"/>
        <v>5.1299999999999972</v>
      </c>
      <c r="B73" s="24" t="s">
        <v>177</v>
      </c>
      <c r="C73" s="57" t="s">
        <v>59</v>
      </c>
      <c r="D73" s="56" t="s">
        <v>154</v>
      </c>
      <c r="E73" s="225" t="s">
        <v>230</v>
      </c>
      <c r="F73" s="51" t="s">
        <v>6</v>
      </c>
      <c r="G73" s="87">
        <v>0</v>
      </c>
      <c r="H73" s="87">
        <v>0</v>
      </c>
      <c r="I73" s="87">
        <v>0</v>
      </c>
      <c r="J73" s="87">
        <v>0</v>
      </c>
      <c r="K73" s="87">
        <v>0</v>
      </c>
      <c r="L73" s="87">
        <v>0</v>
      </c>
      <c r="M73" s="87">
        <v>0</v>
      </c>
      <c r="N73" s="87">
        <v>0</v>
      </c>
      <c r="O73" s="87">
        <v>0</v>
      </c>
      <c r="P73" s="87">
        <v>0</v>
      </c>
      <c r="Q73" s="87">
        <v>0</v>
      </c>
      <c r="R73" s="87">
        <v>0</v>
      </c>
      <c r="S73" s="87">
        <v>0</v>
      </c>
      <c r="T73" s="87">
        <v>0</v>
      </c>
      <c r="U73" s="87">
        <v>0</v>
      </c>
      <c r="V73" s="87">
        <v>0</v>
      </c>
      <c r="W73" s="87">
        <v>0</v>
      </c>
      <c r="X73" s="87">
        <v>0</v>
      </c>
      <c r="Y73" s="87">
        <v>0</v>
      </c>
      <c r="Z73" s="87">
        <v>0</v>
      </c>
      <c r="AA73" s="87">
        <v>0</v>
      </c>
      <c r="AB73" s="87">
        <v>0</v>
      </c>
      <c r="AC73" s="87">
        <v>0</v>
      </c>
      <c r="AD73" s="87">
        <v>0</v>
      </c>
      <c r="AE73" s="87">
        <v>0</v>
      </c>
      <c r="AF73" s="87">
        <v>0</v>
      </c>
      <c r="AG73" s="87">
        <v>0</v>
      </c>
      <c r="AH73" s="87">
        <v>0</v>
      </c>
      <c r="AI73" s="87">
        <v>0</v>
      </c>
      <c r="AJ73" s="87">
        <v>0</v>
      </c>
      <c r="AK73" s="87">
        <v>0</v>
      </c>
    </row>
    <row r="74" spans="1:37" s="175" customFormat="1" x14ac:dyDescent="0.2">
      <c r="A74" s="108">
        <f t="shared" si="24"/>
        <v>5.139999999999997</v>
      </c>
      <c r="B74" s="24" t="s">
        <v>178</v>
      </c>
      <c r="C74" s="48" t="s">
        <v>59</v>
      </c>
      <c r="D74" s="56" t="s">
        <v>154</v>
      </c>
      <c r="E74" s="225" t="s">
        <v>230</v>
      </c>
      <c r="F74" s="51" t="s">
        <v>6</v>
      </c>
      <c r="G74" s="87">
        <v>0</v>
      </c>
      <c r="H74" s="87">
        <v>0</v>
      </c>
      <c r="I74" s="87">
        <v>0</v>
      </c>
      <c r="J74" s="87">
        <v>0</v>
      </c>
      <c r="K74" s="87">
        <v>0</v>
      </c>
      <c r="L74" s="87">
        <v>0</v>
      </c>
      <c r="M74" s="87">
        <v>0</v>
      </c>
      <c r="N74" s="87">
        <v>0</v>
      </c>
      <c r="O74" s="87">
        <v>0</v>
      </c>
      <c r="P74" s="87">
        <v>0</v>
      </c>
      <c r="Q74" s="87">
        <v>0</v>
      </c>
      <c r="R74" s="87">
        <v>0</v>
      </c>
      <c r="S74" s="87">
        <v>0</v>
      </c>
      <c r="T74" s="87">
        <v>0</v>
      </c>
      <c r="U74" s="87">
        <v>0</v>
      </c>
      <c r="V74" s="87">
        <v>0</v>
      </c>
      <c r="W74" s="87">
        <v>0</v>
      </c>
      <c r="X74" s="87">
        <v>0</v>
      </c>
      <c r="Y74" s="87">
        <v>0</v>
      </c>
      <c r="Z74" s="87">
        <v>0</v>
      </c>
      <c r="AA74" s="87">
        <v>0</v>
      </c>
      <c r="AB74" s="87">
        <v>0</v>
      </c>
      <c r="AC74" s="87">
        <v>0</v>
      </c>
      <c r="AD74" s="87">
        <v>0</v>
      </c>
      <c r="AE74" s="87">
        <v>0</v>
      </c>
      <c r="AF74" s="87">
        <v>0</v>
      </c>
      <c r="AG74" s="87">
        <v>0</v>
      </c>
      <c r="AH74" s="87">
        <v>0</v>
      </c>
      <c r="AI74" s="87">
        <v>0</v>
      </c>
      <c r="AJ74" s="87">
        <v>0</v>
      </c>
      <c r="AK74" s="87">
        <v>0</v>
      </c>
    </row>
    <row r="75" spans="1:37" s="175" customFormat="1" ht="26.25" thickBot="1" x14ac:dyDescent="0.25">
      <c r="A75" s="108">
        <f t="shared" si="24"/>
        <v>5.1499999999999968</v>
      </c>
      <c r="B75" s="24" t="s">
        <v>181</v>
      </c>
      <c r="C75" s="58" t="s">
        <v>207</v>
      </c>
      <c r="D75" s="58" t="s">
        <v>153</v>
      </c>
      <c r="E75" s="118"/>
      <c r="F75" s="51" t="s">
        <v>6</v>
      </c>
      <c r="G75" s="87">
        <v>0</v>
      </c>
      <c r="H75" s="87">
        <v>0</v>
      </c>
      <c r="I75" s="87">
        <v>0</v>
      </c>
      <c r="J75" s="87">
        <v>0</v>
      </c>
      <c r="K75" s="87">
        <v>0</v>
      </c>
      <c r="L75" s="87">
        <v>0</v>
      </c>
      <c r="M75" s="87">
        <v>0</v>
      </c>
      <c r="N75" s="87">
        <v>0</v>
      </c>
      <c r="O75" s="87">
        <v>0</v>
      </c>
      <c r="P75" s="87">
        <v>0</v>
      </c>
      <c r="Q75" s="87">
        <v>0</v>
      </c>
      <c r="R75" s="87">
        <v>0</v>
      </c>
      <c r="S75" s="87">
        <v>0</v>
      </c>
      <c r="T75" s="87">
        <v>0</v>
      </c>
      <c r="U75" s="87">
        <v>0</v>
      </c>
      <c r="V75" s="87">
        <v>0</v>
      </c>
      <c r="W75" s="87">
        <v>0</v>
      </c>
      <c r="X75" s="87">
        <v>0</v>
      </c>
      <c r="Y75" s="87">
        <v>0</v>
      </c>
      <c r="Z75" s="87">
        <v>0</v>
      </c>
      <c r="AA75" s="87">
        <v>0</v>
      </c>
      <c r="AB75" s="87">
        <v>0</v>
      </c>
      <c r="AC75" s="87">
        <v>0</v>
      </c>
      <c r="AD75" s="87">
        <v>0</v>
      </c>
      <c r="AE75" s="87">
        <v>0</v>
      </c>
      <c r="AF75" s="87">
        <v>0</v>
      </c>
      <c r="AG75" s="87">
        <v>0</v>
      </c>
      <c r="AH75" s="87">
        <v>0</v>
      </c>
      <c r="AI75" s="87">
        <v>0</v>
      </c>
      <c r="AJ75" s="87">
        <v>0</v>
      </c>
      <c r="AK75" s="87">
        <v>0</v>
      </c>
    </row>
    <row r="76" spans="1:37" s="175" customFormat="1" ht="13.5" thickBot="1" x14ac:dyDescent="0.25">
      <c r="A76" s="117"/>
      <c r="B76" s="25" t="s">
        <v>49</v>
      </c>
      <c r="C76" s="45"/>
      <c r="D76" s="45"/>
      <c r="E76" s="98"/>
      <c r="F76" s="52"/>
      <c r="G76" s="97">
        <f t="shared" ref="G76:AK76" si="25">SUM(G61:G74)</f>
        <v>0</v>
      </c>
      <c r="H76" s="97">
        <f t="shared" si="25"/>
        <v>0</v>
      </c>
      <c r="I76" s="97">
        <f t="shared" si="25"/>
        <v>0</v>
      </c>
      <c r="J76" s="97">
        <f t="shared" si="25"/>
        <v>0</v>
      </c>
      <c r="K76" s="97">
        <f t="shared" si="25"/>
        <v>0</v>
      </c>
      <c r="L76" s="97">
        <f t="shared" si="25"/>
        <v>0</v>
      </c>
      <c r="M76" s="97">
        <f t="shared" si="25"/>
        <v>0</v>
      </c>
      <c r="N76" s="97">
        <f t="shared" si="25"/>
        <v>0</v>
      </c>
      <c r="O76" s="97">
        <f t="shared" si="25"/>
        <v>0</v>
      </c>
      <c r="P76" s="97">
        <f t="shared" si="25"/>
        <v>0</v>
      </c>
      <c r="Q76" s="97">
        <f t="shared" si="25"/>
        <v>0</v>
      </c>
      <c r="R76" s="97">
        <f t="shared" si="25"/>
        <v>0</v>
      </c>
      <c r="S76" s="97">
        <f t="shared" si="25"/>
        <v>0</v>
      </c>
      <c r="T76" s="97">
        <f t="shared" si="25"/>
        <v>0</v>
      </c>
      <c r="U76" s="97">
        <f t="shared" si="25"/>
        <v>0</v>
      </c>
      <c r="V76" s="97">
        <f t="shared" si="25"/>
        <v>0</v>
      </c>
      <c r="W76" s="97">
        <f t="shared" si="25"/>
        <v>0</v>
      </c>
      <c r="X76" s="97">
        <f t="shared" si="25"/>
        <v>0</v>
      </c>
      <c r="Y76" s="97">
        <f t="shared" si="25"/>
        <v>0</v>
      </c>
      <c r="Z76" s="97">
        <f t="shared" si="25"/>
        <v>0</v>
      </c>
      <c r="AA76" s="97">
        <f t="shared" si="25"/>
        <v>0</v>
      </c>
      <c r="AB76" s="97">
        <f t="shared" si="25"/>
        <v>0</v>
      </c>
      <c r="AC76" s="97">
        <f t="shared" si="25"/>
        <v>0</v>
      </c>
      <c r="AD76" s="97">
        <f t="shared" si="25"/>
        <v>0</v>
      </c>
      <c r="AE76" s="97">
        <f t="shared" si="25"/>
        <v>0</v>
      </c>
      <c r="AF76" s="97">
        <f t="shared" si="25"/>
        <v>0</v>
      </c>
      <c r="AG76" s="97">
        <f t="shared" si="25"/>
        <v>0</v>
      </c>
      <c r="AH76" s="97">
        <f t="shared" si="25"/>
        <v>0</v>
      </c>
      <c r="AI76" s="97">
        <f t="shared" si="25"/>
        <v>0</v>
      </c>
      <c r="AJ76" s="97">
        <f t="shared" si="25"/>
        <v>0</v>
      </c>
      <c r="AK76" s="97">
        <f t="shared" si="25"/>
        <v>0</v>
      </c>
    </row>
    <row r="77" spans="1:37" x14ac:dyDescent="0.2">
      <c r="G77" s="93"/>
      <c r="H77" s="93"/>
      <c r="I77" s="93"/>
      <c r="J77" s="93"/>
      <c r="K77" s="93"/>
      <c r="L77" s="93"/>
      <c r="M77" s="93"/>
      <c r="N77" s="93"/>
      <c r="O77" s="93"/>
      <c r="P77" s="93"/>
      <c r="Q77" s="93"/>
      <c r="R77" s="99"/>
      <c r="S77" s="99"/>
      <c r="T77" s="99"/>
      <c r="U77" s="93"/>
      <c r="V77" s="93"/>
      <c r="W77" s="93"/>
      <c r="X77" s="93"/>
      <c r="Y77" s="93"/>
      <c r="Z77" s="93"/>
      <c r="AA77" s="93"/>
      <c r="AB77" s="93"/>
      <c r="AC77" s="93"/>
      <c r="AD77" s="93"/>
      <c r="AE77" s="93"/>
      <c r="AF77" s="93"/>
      <c r="AG77" s="93"/>
      <c r="AH77" s="93"/>
      <c r="AI77" s="93"/>
      <c r="AJ77" s="93"/>
      <c r="AK77" s="93"/>
    </row>
  </sheetData>
  <sheetProtection selectLockedCells="1"/>
  <dataValidations disablePrompts="1" count="1">
    <dataValidation type="list" allowBlank="1" showInputMessage="1" showErrorMessage="1" sqref="E82" xr:uid="{00000000-0002-0000-0300-000000000000}">
      <formula1>test_options</formula1>
    </dataValidation>
  </dataValidations>
  <pageMargins left="0.70866141732283472" right="0.70866141732283472" top="0.74803149606299213" bottom="0.74803149606299213" header="0.31496062992125984" footer="0.31496062992125984"/>
  <pageSetup paperSize="9" scale="25" fitToHeight="2" orientation="landscape" r:id="rId1"/>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74"/>
  <sheetViews>
    <sheetView zoomScale="70" zoomScaleNormal="70" zoomScaleSheetLayoutView="40" workbookViewId="0">
      <pane ySplit="1" topLeftCell="A32" activePane="bottomLeft" state="frozen"/>
      <selection activeCell="C21" sqref="C21"/>
      <selection pane="bottomLeft" activeCell="D54" sqref="D54"/>
    </sheetView>
  </sheetViews>
  <sheetFormatPr defaultColWidth="9.140625" defaultRowHeight="12.75" x14ac:dyDescent="0.2"/>
  <cols>
    <col min="1" max="2" width="9.140625" style="1"/>
    <col min="3" max="3" width="30.5703125" style="1" customWidth="1"/>
    <col min="4" max="4" width="78.42578125" style="194" customWidth="1"/>
    <col min="5" max="5" width="9.140625" style="178"/>
    <col min="6" max="6" width="19.28515625" style="178" bestFit="1" customWidth="1"/>
    <col min="7" max="38" width="17.28515625" style="178" customWidth="1"/>
    <col min="39" max="16384" width="9.140625" style="1"/>
  </cols>
  <sheetData>
    <row r="1" spans="1:38" s="136" customFormat="1" ht="23.25" x14ac:dyDescent="0.35">
      <c r="A1" s="134" t="s">
        <v>140</v>
      </c>
      <c r="B1" s="135"/>
      <c r="C1" s="135"/>
      <c r="D1" s="196" t="s">
        <v>48</v>
      </c>
      <c r="E1" s="65"/>
      <c r="F1" s="170" t="s">
        <v>191</v>
      </c>
      <c r="G1" s="170" t="s">
        <v>95</v>
      </c>
      <c r="H1" s="143" t="s">
        <v>22</v>
      </c>
      <c r="I1" s="143" t="s">
        <v>23</v>
      </c>
      <c r="J1" s="143" t="s">
        <v>24</v>
      </c>
      <c r="K1" s="143" t="s">
        <v>25</v>
      </c>
      <c r="L1" s="143" t="s">
        <v>26</v>
      </c>
      <c r="M1" s="143" t="s">
        <v>27</v>
      </c>
      <c r="N1" s="143" t="s">
        <v>28</v>
      </c>
      <c r="O1" s="143" t="s">
        <v>29</v>
      </c>
      <c r="P1" s="143" t="s">
        <v>30</v>
      </c>
      <c r="Q1" s="143" t="s">
        <v>31</v>
      </c>
      <c r="R1" s="143" t="s">
        <v>32</v>
      </c>
      <c r="S1" s="143" t="s">
        <v>33</v>
      </c>
      <c r="T1" s="143" t="s">
        <v>34</v>
      </c>
      <c r="U1" s="143" t="s">
        <v>35</v>
      </c>
      <c r="V1" s="143" t="s">
        <v>36</v>
      </c>
      <c r="W1" s="143" t="s">
        <v>37</v>
      </c>
      <c r="X1" s="143" t="s">
        <v>38</v>
      </c>
      <c r="Y1" s="143" t="s">
        <v>109</v>
      </c>
      <c r="Z1" s="143" t="s">
        <v>110</v>
      </c>
      <c r="AA1" s="143" t="s">
        <v>111</v>
      </c>
      <c r="AB1" s="143" t="s">
        <v>112</v>
      </c>
      <c r="AC1" s="143" t="s">
        <v>113</v>
      </c>
      <c r="AD1" s="143" t="s">
        <v>114</v>
      </c>
      <c r="AE1" s="143" t="s">
        <v>115</v>
      </c>
      <c r="AF1" s="143" t="s">
        <v>116</v>
      </c>
      <c r="AG1" s="143" t="s">
        <v>117</v>
      </c>
      <c r="AH1" s="143" t="s">
        <v>118</v>
      </c>
      <c r="AI1" s="143" t="s">
        <v>119</v>
      </c>
      <c r="AJ1" s="143" t="s">
        <v>216</v>
      </c>
      <c r="AK1" s="143" t="s">
        <v>227</v>
      </c>
      <c r="AL1" s="143" t="s">
        <v>228</v>
      </c>
    </row>
    <row r="2" spans="1:38" ht="16.5" thickBot="1" x14ac:dyDescent="0.3">
      <c r="A2" s="18"/>
      <c r="B2" s="2"/>
      <c r="C2" s="2"/>
      <c r="D2" s="191"/>
      <c r="E2" s="67"/>
      <c r="F2" s="68"/>
      <c r="G2" s="68"/>
      <c r="H2" s="67">
        <f>IF(analysis_start=2018,0,-1)</f>
        <v>0</v>
      </c>
      <c r="I2" s="67">
        <f>IF(analysis_start=2017,0,H2+1)</f>
        <v>1</v>
      </c>
      <c r="J2" s="67">
        <f t="shared" ref="J2:AK2" si="0">I2+1</f>
        <v>2</v>
      </c>
      <c r="K2" s="67">
        <f t="shared" si="0"/>
        <v>3</v>
      </c>
      <c r="L2" s="67">
        <f t="shared" si="0"/>
        <v>4</v>
      </c>
      <c r="M2" s="67">
        <f t="shared" si="0"/>
        <v>5</v>
      </c>
      <c r="N2" s="67">
        <f t="shared" si="0"/>
        <v>6</v>
      </c>
      <c r="O2" s="67">
        <f t="shared" si="0"/>
        <v>7</v>
      </c>
      <c r="P2" s="67">
        <f t="shared" si="0"/>
        <v>8</v>
      </c>
      <c r="Q2" s="67">
        <f t="shared" si="0"/>
        <v>9</v>
      </c>
      <c r="R2" s="67">
        <f t="shared" si="0"/>
        <v>10</v>
      </c>
      <c r="S2" s="67">
        <f t="shared" si="0"/>
        <v>11</v>
      </c>
      <c r="T2" s="67">
        <f t="shared" si="0"/>
        <v>12</v>
      </c>
      <c r="U2" s="67">
        <f t="shared" si="0"/>
        <v>13</v>
      </c>
      <c r="V2" s="67">
        <f t="shared" si="0"/>
        <v>14</v>
      </c>
      <c r="W2" s="67">
        <f t="shared" si="0"/>
        <v>15</v>
      </c>
      <c r="X2" s="67">
        <f t="shared" si="0"/>
        <v>16</v>
      </c>
      <c r="Y2" s="67">
        <f t="shared" si="0"/>
        <v>17</v>
      </c>
      <c r="Z2" s="67">
        <f t="shared" si="0"/>
        <v>18</v>
      </c>
      <c r="AA2" s="67">
        <f t="shared" si="0"/>
        <v>19</v>
      </c>
      <c r="AB2" s="67">
        <f t="shared" si="0"/>
        <v>20</v>
      </c>
      <c r="AC2" s="67">
        <f t="shared" si="0"/>
        <v>21</v>
      </c>
      <c r="AD2" s="67">
        <f t="shared" si="0"/>
        <v>22</v>
      </c>
      <c r="AE2" s="67">
        <f t="shared" si="0"/>
        <v>23</v>
      </c>
      <c r="AF2" s="67">
        <f t="shared" si="0"/>
        <v>24</v>
      </c>
      <c r="AG2" s="67">
        <f t="shared" si="0"/>
        <v>25</v>
      </c>
      <c r="AH2" s="67">
        <f t="shared" si="0"/>
        <v>26</v>
      </c>
      <c r="AI2" s="67">
        <f t="shared" si="0"/>
        <v>27</v>
      </c>
      <c r="AJ2" s="67">
        <f t="shared" si="0"/>
        <v>28</v>
      </c>
      <c r="AK2" s="67">
        <f t="shared" si="0"/>
        <v>29</v>
      </c>
      <c r="AL2" s="67">
        <f t="shared" ref="AL2" si="1">AK2+1</f>
        <v>30</v>
      </c>
    </row>
    <row r="3" spans="1:38" ht="24" thickBot="1" x14ac:dyDescent="0.3">
      <c r="A3" s="34" t="s">
        <v>78</v>
      </c>
      <c r="B3" s="22"/>
      <c r="C3" s="22"/>
      <c r="D3" s="19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70"/>
    </row>
    <row r="4" spans="1:38" s="179" customFormat="1" ht="13.5" thickBot="1" x14ac:dyDescent="0.25">
      <c r="A4" s="27">
        <v>7</v>
      </c>
      <c r="B4" s="28" t="s">
        <v>70</v>
      </c>
      <c r="C4" s="28"/>
      <c r="D4" s="193"/>
      <c r="E4" s="65"/>
      <c r="F4" s="71"/>
      <c r="G4" s="71"/>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row>
    <row r="5" spans="1:38" ht="25.5" x14ac:dyDescent="0.2">
      <c r="A5" s="109">
        <f>A4+0.01</f>
        <v>7.01</v>
      </c>
      <c r="B5" s="41" t="s">
        <v>71</v>
      </c>
      <c r="C5" s="54"/>
      <c r="D5" s="207" t="s">
        <v>200</v>
      </c>
      <c r="E5" s="63" t="s">
        <v>73</v>
      </c>
      <c r="F5" s="73">
        <f t="shared" ref="F5:F14" ca="1" si="2">OFFSET($H5,0,analysis_start-2018,1,1)+NPV(discountrate,OFFSET($H5,0,analysis_start-2018+1,1,analysis_period))</f>
        <v>0</v>
      </c>
      <c r="G5" s="204">
        <f>SUM(H5:AL5)</f>
        <v>0</v>
      </c>
      <c r="H5" s="79"/>
      <c r="I5" s="79">
        <v>0</v>
      </c>
      <c r="J5" s="79">
        <v>0</v>
      </c>
      <c r="K5" s="79">
        <v>0</v>
      </c>
      <c r="L5" s="79">
        <v>0</v>
      </c>
      <c r="M5" s="79">
        <v>0</v>
      </c>
      <c r="N5" s="79">
        <v>0</v>
      </c>
      <c r="O5" s="79">
        <v>0</v>
      </c>
      <c r="P5" s="79">
        <v>0</v>
      </c>
      <c r="Q5" s="79">
        <v>0</v>
      </c>
      <c r="R5" s="79">
        <v>0</v>
      </c>
      <c r="S5" s="79">
        <v>0</v>
      </c>
      <c r="T5" s="79">
        <v>0</v>
      </c>
      <c r="U5" s="79">
        <v>0</v>
      </c>
      <c r="V5" s="79">
        <v>0</v>
      </c>
      <c r="W5" s="79">
        <v>0</v>
      </c>
      <c r="X5" s="79">
        <v>0</v>
      </c>
      <c r="Y5" s="79">
        <v>0</v>
      </c>
      <c r="Z5" s="79">
        <v>0</v>
      </c>
      <c r="AA5" s="79">
        <v>0</v>
      </c>
      <c r="AB5" s="79">
        <v>0</v>
      </c>
      <c r="AC5" s="79">
        <v>0</v>
      </c>
      <c r="AD5" s="79">
        <v>0</v>
      </c>
      <c r="AE5" s="79">
        <v>0</v>
      </c>
      <c r="AF5" s="79">
        <v>0</v>
      </c>
      <c r="AG5" s="79">
        <v>0</v>
      </c>
      <c r="AH5" s="79">
        <v>0</v>
      </c>
      <c r="AI5" s="79">
        <v>0</v>
      </c>
      <c r="AJ5" s="79">
        <v>0</v>
      </c>
      <c r="AK5" s="79">
        <v>0</v>
      </c>
      <c r="AL5" s="79">
        <v>0</v>
      </c>
    </row>
    <row r="6" spans="1:38" x14ac:dyDescent="0.2">
      <c r="A6" s="109">
        <f t="shared" ref="A6:A14" si="3">A5+0.01</f>
        <v>7.02</v>
      </c>
      <c r="B6" s="41" t="s">
        <v>72</v>
      </c>
      <c r="C6" s="54"/>
      <c r="D6" s="62" t="s">
        <v>235</v>
      </c>
      <c r="E6" s="63" t="s">
        <v>73</v>
      </c>
      <c r="F6" s="74">
        <f t="shared" ca="1" si="2"/>
        <v>0</v>
      </c>
      <c r="G6" s="205">
        <f t="shared" ref="G6:G14" si="4">SUM(H6:AL6)</f>
        <v>0</v>
      </c>
      <c r="H6" s="79">
        <v>0</v>
      </c>
      <c r="I6" s="79">
        <v>0</v>
      </c>
      <c r="J6" s="79">
        <v>0</v>
      </c>
      <c r="K6" s="79">
        <v>0</v>
      </c>
      <c r="L6" s="79">
        <v>0</v>
      </c>
      <c r="M6" s="79">
        <v>0</v>
      </c>
      <c r="N6" s="79">
        <v>0</v>
      </c>
      <c r="O6" s="79">
        <v>0</v>
      </c>
      <c r="P6" s="79">
        <v>0</v>
      </c>
      <c r="Q6" s="79">
        <v>0</v>
      </c>
      <c r="R6" s="79">
        <v>0</v>
      </c>
      <c r="S6" s="79">
        <v>0</v>
      </c>
      <c r="T6" s="79">
        <v>0</v>
      </c>
      <c r="U6" s="79">
        <v>0</v>
      </c>
      <c r="V6" s="79">
        <v>0</v>
      </c>
      <c r="W6" s="79">
        <v>0</v>
      </c>
      <c r="X6" s="79">
        <v>0</v>
      </c>
      <c r="Y6" s="79">
        <v>0</v>
      </c>
      <c r="Z6" s="79">
        <v>0</v>
      </c>
      <c r="AA6" s="79">
        <v>0</v>
      </c>
      <c r="AB6" s="79">
        <v>0</v>
      </c>
      <c r="AC6" s="79">
        <v>0</v>
      </c>
      <c r="AD6" s="79">
        <v>0</v>
      </c>
      <c r="AE6" s="79">
        <v>0</v>
      </c>
      <c r="AF6" s="79">
        <v>0</v>
      </c>
      <c r="AG6" s="79">
        <v>0</v>
      </c>
      <c r="AH6" s="79">
        <v>0</v>
      </c>
      <c r="AI6" s="79">
        <v>0</v>
      </c>
      <c r="AJ6" s="79">
        <v>0</v>
      </c>
      <c r="AK6" s="79">
        <v>0</v>
      </c>
      <c r="AL6" s="79">
        <v>0</v>
      </c>
    </row>
    <row r="7" spans="1:38" x14ac:dyDescent="0.2">
      <c r="A7" s="109">
        <f t="shared" si="3"/>
        <v>7.0299999999999994</v>
      </c>
      <c r="B7" s="41" t="s">
        <v>74</v>
      </c>
      <c r="C7" s="54"/>
      <c r="D7" s="62" t="s">
        <v>154</v>
      </c>
      <c r="E7" s="63" t="s">
        <v>73</v>
      </c>
      <c r="F7" s="74">
        <f t="shared" ca="1" si="2"/>
        <v>0</v>
      </c>
      <c r="G7" s="205">
        <f t="shared" si="4"/>
        <v>0</v>
      </c>
      <c r="H7" s="79">
        <v>0</v>
      </c>
      <c r="I7" s="79">
        <v>0</v>
      </c>
      <c r="J7" s="79">
        <v>0</v>
      </c>
      <c r="K7" s="79">
        <v>0</v>
      </c>
      <c r="L7" s="79">
        <v>0</v>
      </c>
      <c r="M7" s="79">
        <v>0</v>
      </c>
      <c r="N7" s="79">
        <v>0</v>
      </c>
      <c r="O7" s="79">
        <v>0</v>
      </c>
      <c r="P7" s="79">
        <v>0</v>
      </c>
      <c r="Q7" s="79">
        <v>0</v>
      </c>
      <c r="R7" s="79">
        <v>0</v>
      </c>
      <c r="S7" s="79">
        <v>0</v>
      </c>
      <c r="T7" s="79">
        <v>0</v>
      </c>
      <c r="U7" s="79">
        <v>0</v>
      </c>
      <c r="V7" s="79">
        <v>0</v>
      </c>
      <c r="W7" s="79">
        <v>0</v>
      </c>
      <c r="X7" s="79">
        <v>0</v>
      </c>
      <c r="Y7" s="79">
        <v>0</v>
      </c>
      <c r="Z7" s="79">
        <v>0</v>
      </c>
      <c r="AA7" s="79">
        <v>0</v>
      </c>
      <c r="AB7" s="79">
        <v>0</v>
      </c>
      <c r="AC7" s="79">
        <v>0</v>
      </c>
      <c r="AD7" s="79">
        <v>0</v>
      </c>
      <c r="AE7" s="79">
        <v>0</v>
      </c>
      <c r="AF7" s="79">
        <v>0</v>
      </c>
      <c r="AG7" s="79">
        <v>0</v>
      </c>
      <c r="AH7" s="79">
        <v>0</v>
      </c>
      <c r="AI7" s="79">
        <v>0</v>
      </c>
      <c r="AJ7" s="79">
        <v>0</v>
      </c>
      <c r="AK7" s="79">
        <v>0</v>
      </c>
      <c r="AL7" s="79">
        <v>0</v>
      </c>
    </row>
    <row r="8" spans="1:38" x14ac:dyDescent="0.2">
      <c r="A8" s="109">
        <f t="shared" si="3"/>
        <v>7.0399999999999991</v>
      </c>
      <c r="B8" s="41" t="s">
        <v>75</v>
      </c>
      <c r="C8" s="54"/>
      <c r="D8" s="62" t="s">
        <v>154</v>
      </c>
      <c r="E8" s="63" t="s">
        <v>73</v>
      </c>
      <c r="F8" s="74">
        <f t="shared" ca="1" si="2"/>
        <v>0</v>
      </c>
      <c r="G8" s="205">
        <f t="shared" si="4"/>
        <v>0</v>
      </c>
      <c r="H8" s="79">
        <v>0</v>
      </c>
      <c r="I8" s="79">
        <v>0</v>
      </c>
      <c r="J8" s="79">
        <v>0</v>
      </c>
      <c r="K8" s="79">
        <v>0</v>
      </c>
      <c r="L8" s="79">
        <v>0</v>
      </c>
      <c r="M8" s="79">
        <v>0</v>
      </c>
      <c r="N8" s="79">
        <v>0</v>
      </c>
      <c r="O8" s="79">
        <v>0</v>
      </c>
      <c r="P8" s="79">
        <v>0</v>
      </c>
      <c r="Q8" s="79">
        <v>0</v>
      </c>
      <c r="R8" s="79">
        <v>0</v>
      </c>
      <c r="S8" s="79">
        <v>0</v>
      </c>
      <c r="T8" s="79">
        <v>0</v>
      </c>
      <c r="U8" s="79">
        <v>0</v>
      </c>
      <c r="V8" s="79">
        <v>0</v>
      </c>
      <c r="W8" s="79">
        <v>0</v>
      </c>
      <c r="X8" s="79">
        <v>0</v>
      </c>
      <c r="Y8" s="79">
        <v>0</v>
      </c>
      <c r="Z8" s="79">
        <v>0</v>
      </c>
      <c r="AA8" s="79">
        <v>0</v>
      </c>
      <c r="AB8" s="79">
        <v>0</v>
      </c>
      <c r="AC8" s="79">
        <v>0</v>
      </c>
      <c r="AD8" s="79">
        <v>0</v>
      </c>
      <c r="AE8" s="79">
        <v>0</v>
      </c>
      <c r="AF8" s="79">
        <v>0</v>
      </c>
      <c r="AG8" s="79">
        <v>0</v>
      </c>
      <c r="AH8" s="79">
        <v>0</v>
      </c>
      <c r="AI8" s="79">
        <v>0</v>
      </c>
      <c r="AJ8" s="79">
        <v>0</v>
      </c>
      <c r="AK8" s="79">
        <v>0</v>
      </c>
      <c r="AL8" s="79">
        <v>0</v>
      </c>
    </row>
    <row r="9" spans="1:38" x14ac:dyDescent="0.2">
      <c r="A9" s="109">
        <f t="shared" si="3"/>
        <v>7.0499999999999989</v>
      </c>
      <c r="B9" s="41" t="s">
        <v>77</v>
      </c>
      <c r="C9" s="54"/>
      <c r="D9" s="62" t="s">
        <v>154</v>
      </c>
      <c r="E9" s="63" t="s">
        <v>73</v>
      </c>
      <c r="F9" s="74">
        <f t="shared" ca="1" si="2"/>
        <v>0</v>
      </c>
      <c r="G9" s="205">
        <f t="shared" si="4"/>
        <v>0</v>
      </c>
      <c r="H9" s="79">
        <v>0</v>
      </c>
      <c r="I9" s="79">
        <v>0</v>
      </c>
      <c r="J9" s="79">
        <v>0</v>
      </c>
      <c r="K9" s="79">
        <v>0</v>
      </c>
      <c r="L9" s="79">
        <v>0</v>
      </c>
      <c r="M9" s="79">
        <v>0</v>
      </c>
      <c r="N9" s="79">
        <v>0</v>
      </c>
      <c r="O9" s="79">
        <v>0</v>
      </c>
      <c r="P9" s="79">
        <v>0</v>
      </c>
      <c r="Q9" s="79">
        <v>0</v>
      </c>
      <c r="R9" s="79">
        <v>0</v>
      </c>
      <c r="S9" s="79">
        <v>0</v>
      </c>
      <c r="T9" s="79">
        <v>0</v>
      </c>
      <c r="U9" s="79">
        <v>0</v>
      </c>
      <c r="V9" s="79">
        <v>0</v>
      </c>
      <c r="W9" s="79">
        <v>0</v>
      </c>
      <c r="X9" s="79">
        <v>0</v>
      </c>
      <c r="Y9" s="79">
        <v>0</v>
      </c>
      <c r="Z9" s="79">
        <v>0</v>
      </c>
      <c r="AA9" s="79">
        <v>0</v>
      </c>
      <c r="AB9" s="79">
        <v>0</v>
      </c>
      <c r="AC9" s="79">
        <v>0</v>
      </c>
      <c r="AD9" s="79">
        <v>0</v>
      </c>
      <c r="AE9" s="79">
        <v>0</v>
      </c>
      <c r="AF9" s="79">
        <v>0</v>
      </c>
      <c r="AG9" s="79">
        <v>0</v>
      </c>
      <c r="AH9" s="79">
        <v>0</v>
      </c>
      <c r="AI9" s="79">
        <v>0</v>
      </c>
      <c r="AJ9" s="79">
        <v>0</v>
      </c>
      <c r="AK9" s="79">
        <v>0</v>
      </c>
      <c r="AL9" s="79">
        <v>0</v>
      </c>
    </row>
    <row r="10" spans="1:38" x14ac:dyDescent="0.2">
      <c r="A10" s="109">
        <f t="shared" si="3"/>
        <v>7.0599999999999987</v>
      </c>
      <c r="B10" s="41" t="s">
        <v>59</v>
      </c>
      <c r="C10" s="54"/>
      <c r="D10" s="62" t="s">
        <v>154</v>
      </c>
      <c r="E10" s="63" t="s">
        <v>73</v>
      </c>
      <c r="F10" s="74">
        <f t="shared" ca="1" si="2"/>
        <v>0</v>
      </c>
      <c r="G10" s="205">
        <f t="shared" ref="G10" si="5">SUM(H10:AL10)</f>
        <v>0</v>
      </c>
      <c r="H10" s="79">
        <v>0</v>
      </c>
      <c r="I10" s="79">
        <v>0</v>
      </c>
      <c r="J10" s="79">
        <v>0</v>
      </c>
      <c r="K10" s="79">
        <v>0</v>
      </c>
      <c r="L10" s="79">
        <v>0</v>
      </c>
      <c r="M10" s="79">
        <v>0</v>
      </c>
      <c r="N10" s="79">
        <v>0</v>
      </c>
      <c r="O10" s="79">
        <v>0</v>
      </c>
      <c r="P10" s="79">
        <v>0</v>
      </c>
      <c r="Q10" s="79">
        <v>0</v>
      </c>
      <c r="R10" s="79">
        <v>0</v>
      </c>
      <c r="S10" s="79">
        <v>0</v>
      </c>
      <c r="T10" s="79">
        <v>0</v>
      </c>
      <c r="U10" s="79">
        <v>0</v>
      </c>
      <c r="V10" s="79">
        <v>0</v>
      </c>
      <c r="W10" s="79">
        <v>0</v>
      </c>
      <c r="X10" s="79">
        <v>0</v>
      </c>
      <c r="Y10" s="79">
        <v>0</v>
      </c>
      <c r="Z10" s="79">
        <v>0</v>
      </c>
      <c r="AA10" s="79">
        <v>0</v>
      </c>
      <c r="AB10" s="79">
        <v>0</v>
      </c>
      <c r="AC10" s="79">
        <v>0</v>
      </c>
      <c r="AD10" s="79">
        <v>0</v>
      </c>
      <c r="AE10" s="79">
        <v>0</v>
      </c>
      <c r="AF10" s="79">
        <v>0</v>
      </c>
      <c r="AG10" s="79">
        <v>0</v>
      </c>
      <c r="AH10" s="79">
        <v>0</v>
      </c>
      <c r="AI10" s="79">
        <v>0</v>
      </c>
      <c r="AJ10" s="79">
        <v>0</v>
      </c>
      <c r="AK10" s="79">
        <v>0</v>
      </c>
      <c r="AL10" s="79">
        <v>0</v>
      </c>
    </row>
    <row r="11" spans="1:38" x14ac:dyDescent="0.2">
      <c r="A11" s="109">
        <f t="shared" si="3"/>
        <v>7.0699999999999985</v>
      </c>
      <c r="B11" s="41" t="s">
        <v>59</v>
      </c>
      <c r="C11" s="54"/>
      <c r="D11" s="62" t="s">
        <v>154</v>
      </c>
      <c r="E11" s="63" t="s">
        <v>73</v>
      </c>
      <c r="F11" s="74">
        <f t="shared" ca="1" si="2"/>
        <v>0</v>
      </c>
      <c r="G11" s="205">
        <f t="shared" ref="G11:G13" si="6">SUM(H11:AL11)</f>
        <v>0</v>
      </c>
      <c r="H11" s="79">
        <v>0</v>
      </c>
      <c r="I11" s="79">
        <v>0</v>
      </c>
      <c r="J11" s="79">
        <v>0</v>
      </c>
      <c r="K11" s="79">
        <v>0</v>
      </c>
      <c r="L11" s="79">
        <v>0</v>
      </c>
      <c r="M11" s="79">
        <v>0</v>
      </c>
      <c r="N11" s="79">
        <v>0</v>
      </c>
      <c r="O11" s="79">
        <v>0</v>
      </c>
      <c r="P11" s="79">
        <v>0</v>
      </c>
      <c r="Q11" s="79">
        <v>0</v>
      </c>
      <c r="R11" s="79">
        <v>0</v>
      </c>
      <c r="S11" s="79">
        <v>0</v>
      </c>
      <c r="T11" s="79">
        <v>0</v>
      </c>
      <c r="U11" s="79">
        <v>0</v>
      </c>
      <c r="V11" s="79">
        <v>0</v>
      </c>
      <c r="W11" s="79">
        <v>0</v>
      </c>
      <c r="X11" s="79">
        <v>0</v>
      </c>
      <c r="Y11" s="79">
        <v>0</v>
      </c>
      <c r="Z11" s="79">
        <v>0</v>
      </c>
      <c r="AA11" s="79">
        <v>0</v>
      </c>
      <c r="AB11" s="79">
        <v>0</v>
      </c>
      <c r="AC11" s="79">
        <v>0</v>
      </c>
      <c r="AD11" s="79">
        <v>0</v>
      </c>
      <c r="AE11" s="79">
        <v>0</v>
      </c>
      <c r="AF11" s="79">
        <v>0</v>
      </c>
      <c r="AG11" s="79">
        <v>0</v>
      </c>
      <c r="AH11" s="79">
        <v>0</v>
      </c>
      <c r="AI11" s="79">
        <v>0</v>
      </c>
      <c r="AJ11" s="79">
        <v>0</v>
      </c>
      <c r="AK11" s="79">
        <v>0</v>
      </c>
      <c r="AL11" s="79">
        <v>0</v>
      </c>
    </row>
    <row r="12" spans="1:38" x14ac:dyDescent="0.2">
      <c r="A12" s="109">
        <f t="shared" si="3"/>
        <v>7.0799999999999983</v>
      </c>
      <c r="B12" s="41" t="s">
        <v>59</v>
      </c>
      <c r="C12" s="54"/>
      <c r="D12" s="62" t="s">
        <v>154</v>
      </c>
      <c r="E12" s="63" t="s">
        <v>73</v>
      </c>
      <c r="F12" s="74">
        <f t="shared" ca="1" si="2"/>
        <v>0</v>
      </c>
      <c r="G12" s="205">
        <f t="shared" si="6"/>
        <v>0</v>
      </c>
      <c r="H12" s="79">
        <v>0</v>
      </c>
      <c r="I12" s="79">
        <v>0</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79">
        <v>0</v>
      </c>
      <c r="AA12" s="79">
        <v>0</v>
      </c>
      <c r="AB12" s="79">
        <v>0</v>
      </c>
      <c r="AC12" s="79">
        <v>0</v>
      </c>
      <c r="AD12" s="79">
        <v>0</v>
      </c>
      <c r="AE12" s="79">
        <v>0</v>
      </c>
      <c r="AF12" s="79">
        <v>0</v>
      </c>
      <c r="AG12" s="79">
        <v>0</v>
      </c>
      <c r="AH12" s="79">
        <v>0</v>
      </c>
      <c r="AI12" s="79">
        <v>0</v>
      </c>
      <c r="AJ12" s="79">
        <v>0</v>
      </c>
      <c r="AK12" s="79">
        <v>0</v>
      </c>
      <c r="AL12" s="79">
        <v>0</v>
      </c>
    </row>
    <row r="13" spans="1:38" x14ac:dyDescent="0.2">
      <c r="A13" s="109">
        <f t="shared" si="3"/>
        <v>7.0899999999999981</v>
      </c>
      <c r="B13" s="41" t="s">
        <v>59</v>
      </c>
      <c r="C13" s="54"/>
      <c r="D13" s="62" t="s">
        <v>154</v>
      </c>
      <c r="E13" s="63" t="s">
        <v>73</v>
      </c>
      <c r="F13" s="74">
        <f t="shared" ca="1" si="2"/>
        <v>0</v>
      </c>
      <c r="G13" s="205">
        <f t="shared" si="6"/>
        <v>0</v>
      </c>
      <c r="H13" s="79">
        <v>0</v>
      </c>
      <c r="I13" s="79">
        <v>0</v>
      </c>
      <c r="J13" s="79">
        <v>0</v>
      </c>
      <c r="K13" s="79">
        <v>0</v>
      </c>
      <c r="L13" s="79">
        <v>0</v>
      </c>
      <c r="M13" s="79">
        <v>0</v>
      </c>
      <c r="N13" s="79">
        <v>0</v>
      </c>
      <c r="O13" s="79">
        <v>0</v>
      </c>
      <c r="P13" s="79">
        <v>0</v>
      </c>
      <c r="Q13" s="79">
        <v>0</v>
      </c>
      <c r="R13" s="79">
        <v>0</v>
      </c>
      <c r="S13" s="79">
        <v>0</v>
      </c>
      <c r="T13" s="79">
        <v>0</v>
      </c>
      <c r="U13" s="79">
        <v>0</v>
      </c>
      <c r="V13" s="79">
        <v>0</v>
      </c>
      <c r="W13" s="79">
        <v>0</v>
      </c>
      <c r="X13" s="79">
        <v>0</v>
      </c>
      <c r="Y13" s="79">
        <v>0</v>
      </c>
      <c r="Z13" s="79">
        <v>0</v>
      </c>
      <c r="AA13" s="79">
        <v>0</v>
      </c>
      <c r="AB13" s="79">
        <v>0</v>
      </c>
      <c r="AC13" s="79">
        <v>0</v>
      </c>
      <c r="AD13" s="79">
        <v>0</v>
      </c>
      <c r="AE13" s="79">
        <v>0</v>
      </c>
      <c r="AF13" s="79">
        <v>0</v>
      </c>
      <c r="AG13" s="79">
        <v>0</v>
      </c>
      <c r="AH13" s="79">
        <v>0</v>
      </c>
      <c r="AI13" s="79">
        <v>0</v>
      </c>
      <c r="AJ13" s="79">
        <v>0</v>
      </c>
      <c r="AK13" s="79">
        <v>0</v>
      </c>
      <c r="AL13" s="79">
        <v>0</v>
      </c>
    </row>
    <row r="14" spans="1:38" ht="13.5" thickBot="1" x14ac:dyDescent="0.25">
      <c r="A14" s="109">
        <f t="shared" si="3"/>
        <v>7.0999999999999979</v>
      </c>
      <c r="B14" s="41" t="s">
        <v>42</v>
      </c>
      <c r="C14" s="110"/>
      <c r="D14" s="62" t="s">
        <v>154</v>
      </c>
      <c r="E14" s="63" t="s">
        <v>73</v>
      </c>
      <c r="F14" s="80">
        <f t="shared" ca="1" si="2"/>
        <v>0</v>
      </c>
      <c r="G14" s="205">
        <f t="shared" si="4"/>
        <v>0</v>
      </c>
      <c r="H14" s="79">
        <v>0</v>
      </c>
      <c r="I14" s="79">
        <v>0</v>
      </c>
      <c r="J14" s="79">
        <v>0</v>
      </c>
      <c r="K14" s="79">
        <v>0</v>
      </c>
      <c r="L14" s="79">
        <v>0</v>
      </c>
      <c r="M14" s="79">
        <v>0</v>
      </c>
      <c r="N14" s="79">
        <v>0</v>
      </c>
      <c r="O14" s="79">
        <v>0</v>
      </c>
      <c r="P14" s="79">
        <v>0</v>
      </c>
      <c r="Q14" s="79">
        <v>0</v>
      </c>
      <c r="R14" s="79">
        <v>0</v>
      </c>
      <c r="S14" s="79">
        <v>0</v>
      </c>
      <c r="T14" s="79">
        <v>0</v>
      </c>
      <c r="U14" s="79">
        <v>0</v>
      </c>
      <c r="V14" s="79">
        <v>0</v>
      </c>
      <c r="W14" s="79">
        <v>0</v>
      </c>
      <c r="X14" s="79">
        <v>0</v>
      </c>
      <c r="Y14" s="79">
        <v>0</v>
      </c>
      <c r="Z14" s="79">
        <v>0</v>
      </c>
      <c r="AA14" s="79">
        <v>0</v>
      </c>
      <c r="AB14" s="79">
        <v>0</v>
      </c>
      <c r="AC14" s="79">
        <v>0</v>
      </c>
      <c r="AD14" s="79">
        <v>0</v>
      </c>
      <c r="AE14" s="79">
        <v>0</v>
      </c>
      <c r="AF14" s="79">
        <v>0</v>
      </c>
      <c r="AG14" s="79">
        <v>0</v>
      </c>
      <c r="AH14" s="79">
        <v>0</v>
      </c>
      <c r="AI14" s="79">
        <v>0</v>
      </c>
      <c r="AJ14" s="79">
        <v>0</v>
      </c>
      <c r="AK14" s="79">
        <v>0</v>
      </c>
      <c r="AL14" s="79">
        <v>0</v>
      </c>
    </row>
    <row r="15" spans="1:38" ht="15.75" thickBot="1" x14ac:dyDescent="0.25">
      <c r="A15" s="54"/>
      <c r="B15" s="25" t="s">
        <v>88</v>
      </c>
      <c r="C15" s="26"/>
      <c r="D15" s="26"/>
      <c r="E15" s="66" t="s">
        <v>73</v>
      </c>
      <c r="F15" s="80">
        <f ca="1">SUM(F5:F14)</f>
        <v>0</v>
      </c>
      <c r="G15" s="75">
        <f>SUM(H15:AL15)</f>
        <v>0</v>
      </c>
      <c r="H15" s="76">
        <f>SUM(H5:H14)</f>
        <v>0</v>
      </c>
      <c r="I15" s="76">
        <f t="shared" ref="I15:AL15" si="7">SUM(I5:I14)</f>
        <v>0</v>
      </c>
      <c r="J15" s="76">
        <f t="shared" si="7"/>
        <v>0</v>
      </c>
      <c r="K15" s="76">
        <f t="shared" si="7"/>
        <v>0</v>
      </c>
      <c r="L15" s="76">
        <f t="shared" si="7"/>
        <v>0</v>
      </c>
      <c r="M15" s="76">
        <f t="shared" si="7"/>
        <v>0</v>
      </c>
      <c r="N15" s="76">
        <f t="shared" si="7"/>
        <v>0</v>
      </c>
      <c r="O15" s="76">
        <f t="shared" si="7"/>
        <v>0</v>
      </c>
      <c r="P15" s="76">
        <f t="shared" si="7"/>
        <v>0</v>
      </c>
      <c r="Q15" s="76">
        <f t="shared" si="7"/>
        <v>0</v>
      </c>
      <c r="R15" s="76">
        <f t="shared" si="7"/>
        <v>0</v>
      </c>
      <c r="S15" s="76">
        <f t="shared" si="7"/>
        <v>0</v>
      </c>
      <c r="T15" s="76">
        <f t="shared" si="7"/>
        <v>0</v>
      </c>
      <c r="U15" s="76">
        <f t="shared" si="7"/>
        <v>0</v>
      </c>
      <c r="V15" s="76">
        <f t="shared" si="7"/>
        <v>0</v>
      </c>
      <c r="W15" s="76">
        <f t="shared" si="7"/>
        <v>0</v>
      </c>
      <c r="X15" s="76">
        <f t="shared" si="7"/>
        <v>0</v>
      </c>
      <c r="Y15" s="76">
        <f t="shared" si="7"/>
        <v>0</v>
      </c>
      <c r="Z15" s="76">
        <f t="shared" si="7"/>
        <v>0</v>
      </c>
      <c r="AA15" s="76">
        <f t="shared" si="7"/>
        <v>0</v>
      </c>
      <c r="AB15" s="76">
        <f t="shared" si="7"/>
        <v>0</v>
      </c>
      <c r="AC15" s="76">
        <f t="shared" si="7"/>
        <v>0</v>
      </c>
      <c r="AD15" s="76">
        <f t="shared" si="7"/>
        <v>0</v>
      </c>
      <c r="AE15" s="76">
        <f t="shared" si="7"/>
        <v>0</v>
      </c>
      <c r="AF15" s="76">
        <f t="shared" si="7"/>
        <v>0</v>
      </c>
      <c r="AG15" s="76">
        <f t="shared" si="7"/>
        <v>0</v>
      </c>
      <c r="AH15" s="76">
        <f t="shared" si="7"/>
        <v>0</v>
      </c>
      <c r="AI15" s="76">
        <f t="shared" si="7"/>
        <v>0</v>
      </c>
      <c r="AJ15" s="76">
        <f t="shared" si="7"/>
        <v>0</v>
      </c>
      <c r="AK15" s="76">
        <f t="shared" si="7"/>
        <v>0</v>
      </c>
      <c r="AL15" s="76">
        <f t="shared" si="7"/>
        <v>0</v>
      </c>
    </row>
    <row r="16" spans="1:38" ht="15" x14ac:dyDescent="0.2">
      <c r="B16" s="37"/>
      <c r="C16" s="23"/>
      <c r="D16" s="23"/>
      <c r="E16" s="77"/>
      <c r="F16" s="77"/>
      <c r="G16" s="77"/>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row>
    <row r="17" spans="1:38" s="179" customFormat="1" ht="13.5" thickBot="1" x14ac:dyDescent="0.25">
      <c r="A17" s="27">
        <v>8</v>
      </c>
      <c r="B17" s="28" t="s">
        <v>76</v>
      </c>
      <c r="C17" s="28"/>
      <c r="D17" s="193"/>
      <c r="E17" s="65"/>
      <c r="F17" s="65"/>
      <c r="G17" s="65"/>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row>
    <row r="18" spans="1:38" x14ac:dyDescent="0.2">
      <c r="A18" s="109">
        <f>A17+0.01</f>
        <v>8.01</v>
      </c>
      <c r="B18" s="41" t="s">
        <v>71</v>
      </c>
      <c r="C18" s="54"/>
      <c r="D18" s="62" t="s">
        <v>235</v>
      </c>
      <c r="E18" s="63" t="s">
        <v>73</v>
      </c>
      <c r="F18" s="73">
        <f t="shared" ref="F18:F27" ca="1" si="8">OFFSET($H18,0,analysis_start-2018,1,1)+NPV(discountrate,OFFSET($H18,0,analysis_start-2018+1,1,analysis_period))</f>
        <v>0</v>
      </c>
      <c r="G18" s="73">
        <f>SUM(H18:AL18)</f>
        <v>0</v>
      </c>
      <c r="H18" s="79">
        <v>0</v>
      </c>
      <c r="I18" s="79">
        <v>0</v>
      </c>
      <c r="J18" s="79">
        <v>0</v>
      </c>
      <c r="K18" s="79">
        <v>0</v>
      </c>
      <c r="L18" s="79">
        <v>0</v>
      </c>
      <c r="M18" s="79">
        <v>0</v>
      </c>
      <c r="N18" s="79">
        <v>0</v>
      </c>
      <c r="O18" s="79">
        <v>0</v>
      </c>
      <c r="P18" s="79">
        <v>0</v>
      </c>
      <c r="Q18" s="79">
        <v>0</v>
      </c>
      <c r="R18" s="79">
        <v>0</v>
      </c>
      <c r="S18" s="79">
        <v>0</v>
      </c>
      <c r="T18" s="79">
        <v>0</v>
      </c>
      <c r="U18" s="79">
        <v>0</v>
      </c>
      <c r="V18" s="79">
        <v>0</v>
      </c>
      <c r="W18" s="79">
        <v>0</v>
      </c>
      <c r="X18" s="79">
        <v>0</v>
      </c>
      <c r="Y18" s="79">
        <v>0</v>
      </c>
      <c r="Z18" s="79">
        <v>0</v>
      </c>
      <c r="AA18" s="79">
        <v>0</v>
      </c>
      <c r="AB18" s="79">
        <v>0</v>
      </c>
      <c r="AC18" s="79">
        <v>0</v>
      </c>
      <c r="AD18" s="79">
        <v>0</v>
      </c>
      <c r="AE18" s="79">
        <v>0</v>
      </c>
      <c r="AF18" s="79">
        <v>0</v>
      </c>
      <c r="AG18" s="79">
        <v>0</v>
      </c>
      <c r="AH18" s="79">
        <v>0</v>
      </c>
      <c r="AI18" s="79">
        <v>0</v>
      </c>
      <c r="AJ18" s="79">
        <v>0</v>
      </c>
      <c r="AK18" s="79">
        <v>0</v>
      </c>
      <c r="AL18" s="79">
        <v>0</v>
      </c>
    </row>
    <row r="19" spans="1:38" x14ac:dyDescent="0.2">
      <c r="A19" s="109">
        <f t="shared" ref="A19:A27" si="9">A18+0.01</f>
        <v>8.02</v>
      </c>
      <c r="B19" s="41" t="s">
        <v>72</v>
      </c>
      <c r="C19" s="54"/>
      <c r="D19" s="62" t="s">
        <v>154</v>
      </c>
      <c r="E19" s="63" t="s">
        <v>73</v>
      </c>
      <c r="F19" s="74">
        <f t="shared" ca="1" si="8"/>
        <v>0</v>
      </c>
      <c r="G19" s="74">
        <f t="shared" ref="G19:G27" si="10">SUM(H19:AL19)</f>
        <v>0</v>
      </c>
      <c r="H19" s="79">
        <v>0</v>
      </c>
      <c r="I19" s="79">
        <v>0</v>
      </c>
      <c r="J19" s="79">
        <v>0</v>
      </c>
      <c r="K19" s="79">
        <v>0</v>
      </c>
      <c r="L19" s="79">
        <v>0</v>
      </c>
      <c r="M19" s="79">
        <v>0</v>
      </c>
      <c r="N19" s="79">
        <v>0</v>
      </c>
      <c r="O19" s="79">
        <v>0</v>
      </c>
      <c r="P19" s="79">
        <v>0</v>
      </c>
      <c r="Q19" s="79">
        <v>0</v>
      </c>
      <c r="R19" s="79">
        <v>0</v>
      </c>
      <c r="S19" s="79">
        <v>0</v>
      </c>
      <c r="T19" s="79">
        <v>0</v>
      </c>
      <c r="U19" s="79">
        <v>0</v>
      </c>
      <c r="V19" s="79">
        <v>0</v>
      </c>
      <c r="W19" s="79">
        <v>0</v>
      </c>
      <c r="X19" s="79">
        <v>0</v>
      </c>
      <c r="Y19" s="79">
        <v>0</v>
      </c>
      <c r="Z19" s="79">
        <v>0</v>
      </c>
      <c r="AA19" s="79">
        <v>0</v>
      </c>
      <c r="AB19" s="79">
        <v>0</v>
      </c>
      <c r="AC19" s="79">
        <v>0</v>
      </c>
      <c r="AD19" s="79">
        <v>0</v>
      </c>
      <c r="AE19" s="79">
        <v>0</v>
      </c>
      <c r="AF19" s="79">
        <v>0</v>
      </c>
      <c r="AG19" s="79">
        <v>0</v>
      </c>
      <c r="AH19" s="79">
        <v>0</v>
      </c>
      <c r="AI19" s="79">
        <v>0</v>
      </c>
      <c r="AJ19" s="79">
        <v>0</v>
      </c>
      <c r="AK19" s="79">
        <v>0</v>
      </c>
      <c r="AL19" s="79">
        <v>0</v>
      </c>
    </row>
    <row r="20" spans="1:38" x14ac:dyDescent="0.2">
      <c r="A20" s="109">
        <f t="shared" si="9"/>
        <v>8.0299999999999994</v>
      </c>
      <c r="B20" s="41" t="s">
        <v>74</v>
      </c>
      <c r="C20" s="54"/>
      <c r="D20" s="62" t="s">
        <v>154</v>
      </c>
      <c r="E20" s="63" t="s">
        <v>73</v>
      </c>
      <c r="F20" s="74">
        <f t="shared" ca="1" si="8"/>
        <v>0</v>
      </c>
      <c r="G20" s="74">
        <f t="shared" si="10"/>
        <v>0</v>
      </c>
      <c r="H20" s="79">
        <v>0</v>
      </c>
      <c r="I20" s="79">
        <v>0</v>
      </c>
      <c r="J20" s="79">
        <v>0</v>
      </c>
      <c r="K20" s="79">
        <v>0</v>
      </c>
      <c r="L20" s="79">
        <v>0</v>
      </c>
      <c r="M20" s="79">
        <v>0</v>
      </c>
      <c r="N20" s="79">
        <v>0</v>
      </c>
      <c r="O20" s="79">
        <v>0</v>
      </c>
      <c r="P20" s="79">
        <v>0</v>
      </c>
      <c r="Q20" s="79">
        <v>0</v>
      </c>
      <c r="R20" s="79">
        <v>0</v>
      </c>
      <c r="S20" s="79">
        <v>0</v>
      </c>
      <c r="T20" s="79">
        <v>0</v>
      </c>
      <c r="U20" s="79">
        <v>0</v>
      </c>
      <c r="V20" s="79">
        <v>0</v>
      </c>
      <c r="W20" s="79">
        <v>0</v>
      </c>
      <c r="X20" s="79">
        <v>0</v>
      </c>
      <c r="Y20" s="79">
        <v>0</v>
      </c>
      <c r="Z20" s="79">
        <v>0</v>
      </c>
      <c r="AA20" s="79">
        <v>0</v>
      </c>
      <c r="AB20" s="79">
        <v>0</v>
      </c>
      <c r="AC20" s="79">
        <v>0</v>
      </c>
      <c r="AD20" s="79">
        <v>0</v>
      </c>
      <c r="AE20" s="79">
        <v>0</v>
      </c>
      <c r="AF20" s="79">
        <v>0</v>
      </c>
      <c r="AG20" s="79">
        <v>0</v>
      </c>
      <c r="AH20" s="79">
        <v>0</v>
      </c>
      <c r="AI20" s="79">
        <v>0</v>
      </c>
      <c r="AJ20" s="79">
        <v>0</v>
      </c>
      <c r="AK20" s="79">
        <v>0</v>
      </c>
      <c r="AL20" s="79">
        <v>0</v>
      </c>
    </row>
    <row r="21" spans="1:38" x14ac:dyDescent="0.2">
      <c r="A21" s="109">
        <f t="shared" si="9"/>
        <v>8.0399999999999991</v>
      </c>
      <c r="B21" s="41" t="s">
        <v>75</v>
      </c>
      <c r="C21" s="54"/>
      <c r="D21" s="62" t="s">
        <v>154</v>
      </c>
      <c r="E21" s="63" t="s">
        <v>73</v>
      </c>
      <c r="F21" s="74">
        <f t="shared" ca="1" si="8"/>
        <v>0</v>
      </c>
      <c r="G21" s="74">
        <f t="shared" si="10"/>
        <v>0</v>
      </c>
      <c r="H21" s="79">
        <v>0</v>
      </c>
      <c r="I21" s="79">
        <v>0</v>
      </c>
      <c r="J21" s="79">
        <v>0</v>
      </c>
      <c r="K21" s="79">
        <v>0</v>
      </c>
      <c r="L21" s="79">
        <v>0</v>
      </c>
      <c r="M21" s="79">
        <v>0</v>
      </c>
      <c r="N21" s="79">
        <v>0</v>
      </c>
      <c r="O21" s="79">
        <v>0</v>
      </c>
      <c r="P21" s="79">
        <v>0</v>
      </c>
      <c r="Q21" s="79">
        <v>0</v>
      </c>
      <c r="R21" s="79">
        <v>0</v>
      </c>
      <c r="S21" s="79">
        <v>0</v>
      </c>
      <c r="T21" s="79">
        <v>0</v>
      </c>
      <c r="U21" s="79">
        <v>0</v>
      </c>
      <c r="V21" s="79">
        <v>0</v>
      </c>
      <c r="W21" s="79">
        <v>0</v>
      </c>
      <c r="X21" s="79">
        <v>0</v>
      </c>
      <c r="Y21" s="79">
        <v>0</v>
      </c>
      <c r="Z21" s="79">
        <v>0</v>
      </c>
      <c r="AA21" s="79">
        <v>0</v>
      </c>
      <c r="AB21" s="79">
        <v>0</v>
      </c>
      <c r="AC21" s="79">
        <v>0</v>
      </c>
      <c r="AD21" s="79">
        <v>0</v>
      </c>
      <c r="AE21" s="79">
        <v>0</v>
      </c>
      <c r="AF21" s="79">
        <v>0</v>
      </c>
      <c r="AG21" s="79">
        <v>0</v>
      </c>
      <c r="AH21" s="79">
        <v>0</v>
      </c>
      <c r="AI21" s="79">
        <v>0</v>
      </c>
      <c r="AJ21" s="79">
        <v>0</v>
      </c>
      <c r="AK21" s="79">
        <v>0</v>
      </c>
      <c r="AL21" s="79">
        <v>0</v>
      </c>
    </row>
    <row r="22" spans="1:38" x14ac:dyDescent="0.2">
      <c r="A22" s="109">
        <f t="shared" si="9"/>
        <v>8.0499999999999989</v>
      </c>
      <c r="B22" s="41" t="s">
        <v>77</v>
      </c>
      <c r="C22" s="54"/>
      <c r="D22" s="62" t="s">
        <v>154</v>
      </c>
      <c r="E22" s="63" t="s">
        <v>73</v>
      </c>
      <c r="F22" s="74">
        <f t="shared" ca="1" si="8"/>
        <v>0</v>
      </c>
      <c r="G22" s="74">
        <f t="shared" si="10"/>
        <v>0</v>
      </c>
      <c r="H22" s="79">
        <v>0</v>
      </c>
      <c r="I22" s="79">
        <v>0</v>
      </c>
      <c r="J22" s="79">
        <v>0</v>
      </c>
      <c r="K22" s="79">
        <v>0</v>
      </c>
      <c r="L22" s="79">
        <v>0</v>
      </c>
      <c r="M22" s="79">
        <v>0</v>
      </c>
      <c r="N22" s="79">
        <v>0</v>
      </c>
      <c r="O22" s="79">
        <v>0</v>
      </c>
      <c r="P22" s="79">
        <v>0</v>
      </c>
      <c r="Q22" s="79">
        <v>0</v>
      </c>
      <c r="R22" s="79">
        <v>0</v>
      </c>
      <c r="S22" s="79">
        <v>0</v>
      </c>
      <c r="T22" s="79">
        <v>0</v>
      </c>
      <c r="U22" s="79">
        <v>0</v>
      </c>
      <c r="V22" s="79">
        <v>0</v>
      </c>
      <c r="W22" s="79">
        <v>0</v>
      </c>
      <c r="X22" s="79">
        <v>0</v>
      </c>
      <c r="Y22" s="79">
        <v>0</v>
      </c>
      <c r="Z22" s="79">
        <v>0</v>
      </c>
      <c r="AA22" s="79">
        <v>0</v>
      </c>
      <c r="AB22" s="79">
        <v>0</v>
      </c>
      <c r="AC22" s="79">
        <v>0</v>
      </c>
      <c r="AD22" s="79">
        <v>0</v>
      </c>
      <c r="AE22" s="79">
        <v>0</v>
      </c>
      <c r="AF22" s="79">
        <v>0</v>
      </c>
      <c r="AG22" s="79">
        <v>0</v>
      </c>
      <c r="AH22" s="79">
        <v>0</v>
      </c>
      <c r="AI22" s="79">
        <v>0</v>
      </c>
      <c r="AJ22" s="79">
        <v>0</v>
      </c>
      <c r="AK22" s="79">
        <v>0</v>
      </c>
      <c r="AL22" s="79">
        <v>0</v>
      </c>
    </row>
    <row r="23" spans="1:38" x14ac:dyDescent="0.2">
      <c r="A23" s="109">
        <f t="shared" si="9"/>
        <v>8.0599999999999987</v>
      </c>
      <c r="B23" s="41" t="s">
        <v>59</v>
      </c>
      <c r="C23" s="54"/>
      <c r="D23" s="62" t="s">
        <v>154</v>
      </c>
      <c r="E23" s="63" t="s">
        <v>73</v>
      </c>
      <c r="F23" s="74">
        <f t="shared" ca="1" si="8"/>
        <v>0</v>
      </c>
      <c r="G23" s="74">
        <f t="shared" ref="G23" si="11">SUM(H23:AL23)</f>
        <v>0</v>
      </c>
      <c r="H23" s="79">
        <v>0</v>
      </c>
      <c r="I23" s="79">
        <v>0</v>
      </c>
      <c r="J23" s="79">
        <v>0</v>
      </c>
      <c r="K23" s="79">
        <v>0</v>
      </c>
      <c r="L23" s="79">
        <v>0</v>
      </c>
      <c r="M23" s="79">
        <v>0</v>
      </c>
      <c r="N23" s="79">
        <v>0</v>
      </c>
      <c r="O23" s="79">
        <v>0</v>
      </c>
      <c r="P23" s="79">
        <v>0</v>
      </c>
      <c r="Q23" s="79">
        <v>0</v>
      </c>
      <c r="R23" s="79">
        <v>0</v>
      </c>
      <c r="S23" s="79">
        <v>0</v>
      </c>
      <c r="T23" s="79">
        <v>0</v>
      </c>
      <c r="U23" s="79">
        <v>0</v>
      </c>
      <c r="V23" s="79">
        <v>0</v>
      </c>
      <c r="W23" s="79">
        <v>0</v>
      </c>
      <c r="X23" s="79">
        <v>0</v>
      </c>
      <c r="Y23" s="79">
        <v>0</v>
      </c>
      <c r="Z23" s="79">
        <v>0</v>
      </c>
      <c r="AA23" s="79">
        <v>0</v>
      </c>
      <c r="AB23" s="79">
        <v>0</v>
      </c>
      <c r="AC23" s="79">
        <v>0</v>
      </c>
      <c r="AD23" s="79">
        <v>0</v>
      </c>
      <c r="AE23" s="79">
        <v>0</v>
      </c>
      <c r="AF23" s="79">
        <v>0</v>
      </c>
      <c r="AG23" s="79">
        <v>0</v>
      </c>
      <c r="AH23" s="79">
        <v>0</v>
      </c>
      <c r="AI23" s="79">
        <v>0</v>
      </c>
      <c r="AJ23" s="79">
        <v>0</v>
      </c>
      <c r="AK23" s="79">
        <v>0</v>
      </c>
      <c r="AL23" s="79">
        <v>0</v>
      </c>
    </row>
    <row r="24" spans="1:38" x14ac:dyDescent="0.2">
      <c r="A24" s="109">
        <f t="shared" si="9"/>
        <v>8.0699999999999985</v>
      </c>
      <c r="B24" s="41" t="s">
        <v>59</v>
      </c>
      <c r="C24" s="54"/>
      <c r="D24" s="62" t="s">
        <v>154</v>
      </c>
      <c r="E24" s="63" t="s">
        <v>73</v>
      </c>
      <c r="F24" s="74">
        <f t="shared" ca="1" si="8"/>
        <v>0</v>
      </c>
      <c r="G24" s="74">
        <f t="shared" ref="G24:G26" si="12">SUM(H24:AL24)</f>
        <v>0</v>
      </c>
      <c r="H24" s="79">
        <v>0</v>
      </c>
      <c r="I24" s="79">
        <v>0</v>
      </c>
      <c r="J24" s="79">
        <v>0</v>
      </c>
      <c r="K24" s="79">
        <v>0</v>
      </c>
      <c r="L24" s="79">
        <v>0</v>
      </c>
      <c r="M24" s="79">
        <v>0</v>
      </c>
      <c r="N24" s="79">
        <v>0</v>
      </c>
      <c r="O24" s="79">
        <v>0</v>
      </c>
      <c r="P24" s="79">
        <v>0</v>
      </c>
      <c r="Q24" s="79">
        <v>0</v>
      </c>
      <c r="R24" s="79">
        <v>0</v>
      </c>
      <c r="S24" s="79">
        <v>0</v>
      </c>
      <c r="T24" s="79">
        <v>0</v>
      </c>
      <c r="U24" s="79">
        <v>0</v>
      </c>
      <c r="V24" s="79">
        <v>0</v>
      </c>
      <c r="W24" s="79">
        <v>0</v>
      </c>
      <c r="X24" s="79">
        <v>0</v>
      </c>
      <c r="Y24" s="79">
        <v>0</v>
      </c>
      <c r="Z24" s="79">
        <v>0</v>
      </c>
      <c r="AA24" s="79">
        <v>0</v>
      </c>
      <c r="AB24" s="79">
        <v>0</v>
      </c>
      <c r="AC24" s="79">
        <v>0</v>
      </c>
      <c r="AD24" s="79">
        <v>0</v>
      </c>
      <c r="AE24" s="79">
        <v>0</v>
      </c>
      <c r="AF24" s="79">
        <v>0</v>
      </c>
      <c r="AG24" s="79">
        <v>0</v>
      </c>
      <c r="AH24" s="79">
        <v>0</v>
      </c>
      <c r="AI24" s="79">
        <v>0</v>
      </c>
      <c r="AJ24" s="79">
        <v>0</v>
      </c>
      <c r="AK24" s="79">
        <v>0</v>
      </c>
      <c r="AL24" s="79">
        <v>0</v>
      </c>
    </row>
    <row r="25" spans="1:38" x14ac:dyDescent="0.2">
      <c r="A25" s="109">
        <f t="shared" si="9"/>
        <v>8.0799999999999983</v>
      </c>
      <c r="B25" s="41" t="s">
        <v>59</v>
      </c>
      <c r="C25" s="54"/>
      <c r="D25" s="62" t="s">
        <v>154</v>
      </c>
      <c r="E25" s="63" t="s">
        <v>73</v>
      </c>
      <c r="F25" s="74">
        <f t="shared" ca="1" si="8"/>
        <v>0</v>
      </c>
      <c r="G25" s="74">
        <f t="shared" si="12"/>
        <v>0</v>
      </c>
      <c r="H25" s="79">
        <v>0</v>
      </c>
      <c r="I25" s="79">
        <v>0</v>
      </c>
      <c r="J25" s="79">
        <v>0</v>
      </c>
      <c r="K25" s="79">
        <v>0</v>
      </c>
      <c r="L25" s="79">
        <v>0</v>
      </c>
      <c r="M25" s="79">
        <v>0</v>
      </c>
      <c r="N25" s="79">
        <v>0</v>
      </c>
      <c r="O25" s="79">
        <v>0</v>
      </c>
      <c r="P25" s="79">
        <v>0</v>
      </c>
      <c r="Q25" s="79">
        <v>0</v>
      </c>
      <c r="R25" s="79">
        <v>0</v>
      </c>
      <c r="S25" s="79">
        <v>0</v>
      </c>
      <c r="T25" s="79">
        <v>0</v>
      </c>
      <c r="U25" s="79">
        <v>0</v>
      </c>
      <c r="V25" s="79">
        <v>0</v>
      </c>
      <c r="W25" s="79">
        <v>0</v>
      </c>
      <c r="X25" s="79">
        <v>0</v>
      </c>
      <c r="Y25" s="79">
        <v>0</v>
      </c>
      <c r="Z25" s="79">
        <v>0</v>
      </c>
      <c r="AA25" s="79">
        <v>0</v>
      </c>
      <c r="AB25" s="79">
        <v>0</v>
      </c>
      <c r="AC25" s="79">
        <v>0</v>
      </c>
      <c r="AD25" s="79">
        <v>0</v>
      </c>
      <c r="AE25" s="79">
        <v>0</v>
      </c>
      <c r="AF25" s="79">
        <v>0</v>
      </c>
      <c r="AG25" s="79">
        <v>0</v>
      </c>
      <c r="AH25" s="79">
        <v>0</v>
      </c>
      <c r="AI25" s="79">
        <v>0</v>
      </c>
      <c r="AJ25" s="79">
        <v>0</v>
      </c>
      <c r="AK25" s="79">
        <v>0</v>
      </c>
      <c r="AL25" s="79">
        <v>0</v>
      </c>
    </row>
    <row r="26" spans="1:38" x14ac:dyDescent="0.2">
      <c r="A26" s="109">
        <f t="shared" si="9"/>
        <v>8.0899999999999981</v>
      </c>
      <c r="B26" s="41" t="s">
        <v>59</v>
      </c>
      <c r="C26" s="54"/>
      <c r="D26" s="62" t="s">
        <v>154</v>
      </c>
      <c r="E26" s="63" t="s">
        <v>73</v>
      </c>
      <c r="F26" s="74">
        <f t="shared" ca="1" si="8"/>
        <v>0</v>
      </c>
      <c r="G26" s="74">
        <f t="shared" si="12"/>
        <v>0</v>
      </c>
      <c r="H26" s="79">
        <v>0</v>
      </c>
      <c r="I26" s="79">
        <v>0</v>
      </c>
      <c r="J26" s="79">
        <v>0</v>
      </c>
      <c r="K26" s="79">
        <v>0</v>
      </c>
      <c r="L26" s="79">
        <v>0</v>
      </c>
      <c r="M26" s="79">
        <v>0</v>
      </c>
      <c r="N26" s="79">
        <v>0</v>
      </c>
      <c r="O26" s="79">
        <v>0</v>
      </c>
      <c r="P26" s="79">
        <v>0</v>
      </c>
      <c r="Q26" s="79">
        <v>0</v>
      </c>
      <c r="R26" s="79">
        <v>0</v>
      </c>
      <c r="S26" s="79">
        <v>0</v>
      </c>
      <c r="T26" s="79">
        <v>0</v>
      </c>
      <c r="U26" s="79">
        <v>0</v>
      </c>
      <c r="V26" s="79">
        <v>0</v>
      </c>
      <c r="W26" s="79">
        <v>0</v>
      </c>
      <c r="X26" s="79">
        <v>0</v>
      </c>
      <c r="Y26" s="79">
        <v>0</v>
      </c>
      <c r="Z26" s="79">
        <v>0</v>
      </c>
      <c r="AA26" s="79">
        <v>0</v>
      </c>
      <c r="AB26" s="79">
        <v>0</v>
      </c>
      <c r="AC26" s="79">
        <v>0</v>
      </c>
      <c r="AD26" s="79">
        <v>0</v>
      </c>
      <c r="AE26" s="79">
        <v>0</v>
      </c>
      <c r="AF26" s="79">
        <v>0</v>
      </c>
      <c r="AG26" s="79">
        <v>0</v>
      </c>
      <c r="AH26" s="79">
        <v>0</v>
      </c>
      <c r="AI26" s="79">
        <v>0</v>
      </c>
      <c r="AJ26" s="79">
        <v>0</v>
      </c>
      <c r="AK26" s="79">
        <v>0</v>
      </c>
      <c r="AL26" s="79">
        <v>0</v>
      </c>
    </row>
    <row r="27" spans="1:38" ht="13.5" thickBot="1" x14ac:dyDescent="0.25">
      <c r="A27" s="109">
        <f t="shared" si="9"/>
        <v>8.0999999999999979</v>
      </c>
      <c r="B27" s="41" t="s">
        <v>42</v>
      </c>
      <c r="C27" s="110"/>
      <c r="D27" s="62" t="s">
        <v>154</v>
      </c>
      <c r="E27" s="63" t="s">
        <v>73</v>
      </c>
      <c r="F27" s="80">
        <f t="shared" ca="1" si="8"/>
        <v>0</v>
      </c>
      <c r="G27" s="74">
        <f t="shared" si="10"/>
        <v>0</v>
      </c>
      <c r="H27" s="79">
        <v>0</v>
      </c>
      <c r="I27" s="79">
        <v>0</v>
      </c>
      <c r="J27" s="79">
        <v>0</v>
      </c>
      <c r="K27" s="79">
        <v>0</v>
      </c>
      <c r="L27" s="79">
        <v>0</v>
      </c>
      <c r="M27" s="79">
        <v>0</v>
      </c>
      <c r="N27" s="79">
        <v>0</v>
      </c>
      <c r="O27" s="79">
        <v>0</v>
      </c>
      <c r="P27" s="79">
        <v>0</v>
      </c>
      <c r="Q27" s="79">
        <v>0</v>
      </c>
      <c r="R27" s="79">
        <v>0</v>
      </c>
      <c r="S27" s="79">
        <v>0</v>
      </c>
      <c r="T27" s="79">
        <v>0</v>
      </c>
      <c r="U27" s="79">
        <v>0</v>
      </c>
      <c r="V27" s="79">
        <v>0</v>
      </c>
      <c r="W27" s="79">
        <v>0</v>
      </c>
      <c r="X27" s="79">
        <v>0</v>
      </c>
      <c r="Y27" s="79">
        <v>0</v>
      </c>
      <c r="Z27" s="79">
        <v>0</v>
      </c>
      <c r="AA27" s="79">
        <v>0</v>
      </c>
      <c r="AB27" s="79">
        <v>0</v>
      </c>
      <c r="AC27" s="79">
        <v>0</v>
      </c>
      <c r="AD27" s="79">
        <v>0</v>
      </c>
      <c r="AE27" s="79">
        <v>0</v>
      </c>
      <c r="AF27" s="79">
        <v>0</v>
      </c>
      <c r="AG27" s="79">
        <v>0</v>
      </c>
      <c r="AH27" s="79">
        <v>0</v>
      </c>
      <c r="AI27" s="79">
        <v>0</v>
      </c>
      <c r="AJ27" s="79">
        <v>0</v>
      </c>
      <c r="AK27" s="79">
        <v>0</v>
      </c>
      <c r="AL27" s="79">
        <v>0</v>
      </c>
    </row>
    <row r="28" spans="1:38" ht="15.75" thickBot="1" x14ac:dyDescent="0.25">
      <c r="A28" s="54"/>
      <c r="B28" s="25" t="s">
        <v>87</v>
      </c>
      <c r="C28" s="26"/>
      <c r="D28" s="26"/>
      <c r="E28" s="66" t="s">
        <v>73</v>
      </c>
      <c r="F28" s="75">
        <f ca="1">SUM(F18:F27)</f>
        <v>0</v>
      </c>
      <c r="G28" s="75">
        <f>SUM(H28:AL28)</f>
        <v>0</v>
      </c>
      <c r="H28" s="76">
        <f t="shared" ref="H28:AL28" si="13">SUM(H18:H27)</f>
        <v>0</v>
      </c>
      <c r="I28" s="76">
        <f t="shared" si="13"/>
        <v>0</v>
      </c>
      <c r="J28" s="76">
        <f t="shared" si="13"/>
        <v>0</v>
      </c>
      <c r="K28" s="76">
        <f t="shared" si="13"/>
        <v>0</v>
      </c>
      <c r="L28" s="76">
        <f t="shared" si="13"/>
        <v>0</v>
      </c>
      <c r="M28" s="76">
        <f t="shared" si="13"/>
        <v>0</v>
      </c>
      <c r="N28" s="76">
        <f t="shared" si="13"/>
        <v>0</v>
      </c>
      <c r="O28" s="76">
        <f t="shared" si="13"/>
        <v>0</v>
      </c>
      <c r="P28" s="76">
        <f t="shared" si="13"/>
        <v>0</v>
      </c>
      <c r="Q28" s="76">
        <f t="shared" si="13"/>
        <v>0</v>
      </c>
      <c r="R28" s="76">
        <f t="shared" si="13"/>
        <v>0</v>
      </c>
      <c r="S28" s="76">
        <f t="shared" si="13"/>
        <v>0</v>
      </c>
      <c r="T28" s="76">
        <f t="shared" si="13"/>
        <v>0</v>
      </c>
      <c r="U28" s="76">
        <f t="shared" si="13"/>
        <v>0</v>
      </c>
      <c r="V28" s="76">
        <f t="shared" si="13"/>
        <v>0</v>
      </c>
      <c r="W28" s="76">
        <f t="shared" si="13"/>
        <v>0</v>
      </c>
      <c r="X28" s="76">
        <f t="shared" si="13"/>
        <v>0</v>
      </c>
      <c r="Y28" s="76">
        <f t="shared" si="13"/>
        <v>0</v>
      </c>
      <c r="Z28" s="76">
        <f t="shared" si="13"/>
        <v>0</v>
      </c>
      <c r="AA28" s="76">
        <f t="shared" si="13"/>
        <v>0</v>
      </c>
      <c r="AB28" s="76">
        <f t="shared" si="13"/>
        <v>0</v>
      </c>
      <c r="AC28" s="76">
        <f t="shared" si="13"/>
        <v>0</v>
      </c>
      <c r="AD28" s="76">
        <f t="shared" si="13"/>
        <v>0</v>
      </c>
      <c r="AE28" s="76">
        <f t="shared" si="13"/>
        <v>0</v>
      </c>
      <c r="AF28" s="76">
        <f t="shared" si="13"/>
        <v>0</v>
      </c>
      <c r="AG28" s="76">
        <f t="shared" si="13"/>
        <v>0</v>
      </c>
      <c r="AH28" s="76">
        <f t="shared" si="13"/>
        <v>0</v>
      </c>
      <c r="AI28" s="76">
        <f t="shared" si="13"/>
        <v>0</v>
      </c>
      <c r="AJ28" s="76">
        <f t="shared" si="13"/>
        <v>0</v>
      </c>
      <c r="AK28" s="76">
        <f t="shared" si="13"/>
        <v>0</v>
      </c>
      <c r="AL28" s="76">
        <f t="shared" si="13"/>
        <v>0</v>
      </c>
    </row>
    <row r="29" spans="1:38" ht="15.75" thickBot="1" x14ac:dyDescent="0.25">
      <c r="B29" s="37"/>
      <c r="C29" s="23"/>
      <c r="D29" s="23"/>
      <c r="E29" s="77"/>
      <c r="F29" s="77"/>
      <c r="G29" s="77"/>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row>
    <row r="30" spans="1:38" ht="24" thickBot="1" x14ac:dyDescent="0.3">
      <c r="A30" s="34" t="s">
        <v>89</v>
      </c>
      <c r="B30" s="22"/>
      <c r="C30" s="22"/>
      <c r="D30" s="192"/>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70"/>
    </row>
    <row r="31" spans="1:38" s="179" customFormat="1" ht="13.5" thickBot="1" x14ac:dyDescent="0.25">
      <c r="A31" s="27">
        <v>10</v>
      </c>
      <c r="B31" s="28" t="s">
        <v>92</v>
      </c>
      <c r="C31" s="28"/>
      <c r="D31" s="193"/>
      <c r="E31" s="65"/>
      <c r="F31" s="65"/>
      <c r="G31" s="65"/>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row>
    <row r="32" spans="1:38" ht="25.5" x14ac:dyDescent="0.2">
      <c r="A32" s="109">
        <f>A31+0.01</f>
        <v>10.01</v>
      </c>
      <c r="B32" s="41" t="s">
        <v>79</v>
      </c>
      <c r="C32" s="54"/>
      <c r="D32" s="207" t="s">
        <v>200</v>
      </c>
      <c r="E32" s="63" t="s">
        <v>73</v>
      </c>
      <c r="F32" s="73">
        <f t="shared" ref="F32:F50" ca="1" si="14">OFFSET($H32,0,analysis_start-2018,1,1)+NPV(discountrate,OFFSET($H32,0,analysis_start-2018+1,1,analysis_period))</f>
        <v>0</v>
      </c>
      <c r="G32" s="73">
        <f>SUM(H32:AL32)</f>
        <v>0</v>
      </c>
      <c r="H32" s="79">
        <v>0</v>
      </c>
      <c r="I32" s="79">
        <v>0</v>
      </c>
      <c r="J32" s="79">
        <v>0</v>
      </c>
      <c r="K32" s="79">
        <v>0</v>
      </c>
      <c r="L32" s="79">
        <v>0</v>
      </c>
      <c r="M32" s="79">
        <v>0</v>
      </c>
      <c r="N32" s="79">
        <v>0</v>
      </c>
      <c r="O32" s="79">
        <v>0</v>
      </c>
      <c r="P32" s="79">
        <v>0</v>
      </c>
      <c r="Q32" s="79">
        <v>0</v>
      </c>
      <c r="R32" s="79">
        <v>0</v>
      </c>
      <c r="S32" s="79">
        <v>0</v>
      </c>
      <c r="T32" s="79">
        <v>0</v>
      </c>
      <c r="U32" s="79">
        <v>0</v>
      </c>
      <c r="V32" s="79">
        <v>0</v>
      </c>
      <c r="W32" s="79">
        <v>0</v>
      </c>
      <c r="X32" s="79">
        <v>0</v>
      </c>
      <c r="Y32" s="79">
        <v>0</v>
      </c>
      <c r="Z32" s="79">
        <v>0</v>
      </c>
      <c r="AA32" s="79">
        <v>0</v>
      </c>
      <c r="AB32" s="79">
        <v>0</v>
      </c>
      <c r="AC32" s="79">
        <v>0</v>
      </c>
      <c r="AD32" s="79">
        <v>0</v>
      </c>
      <c r="AE32" s="79">
        <v>0</v>
      </c>
      <c r="AF32" s="79">
        <v>0</v>
      </c>
      <c r="AG32" s="79">
        <v>0</v>
      </c>
      <c r="AH32" s="79">
        <v>0</v>
      </c>
      <c r="AI32" s="79">
        <v>0</v>
      </c>
      <c r="AJ32" s="79">
        <v>0</v>
      </c>
      <c r="AK32" s="79">
        <v>0</v>
      </c>
      <c r="AL32" s="79">
        <v>0</v>
      </c>
    </row>
    <row r="33" spans="1:38" x14ac:dyDescent="0.2">
      <c r="A33" s="109">
        <f t="shared" ref="A33:A50" si="15">A32+0.01</f>
        <v>10.02</v>
      </c>
      <c r="B33" s="41" t="s">
        <v>43</v>
      </c>
      <c r="C33" s="54"/>
      <c r="D33" s="62" t="s">
        <v>235</v>
      </c>
      <c r="E33" s="63" t="s">
        <v>73</v>
      </c>
      <c r="F33" s="74">
        <f t="shared" ca="1" si="14"/>
        <v>0</v>
      </c>
      <c r="G33" s="74">
        <f t="shared" ref="G33:G50" si="16">SUM(H33:AL33)</f>
        <v>0</v>
      </c>
      <c r="H33" s="79">
        <v>0</v>
      </c>
      <c r="I33" s="79">
        <v>0</v>
      </c>
      <c r="J33" s="79">
        <v>0</v>
      </c>
      <c r="K33" s="79">
        <v>0</v>
      </c>
      <c r="L33" s="79">
        <v>0</v>
      </c>
      <c r="M33" s="79">
        <v>0</v>
      </c>
      <c r="N33" s="79">
        <v>0</v>
      </c>
      <c r="O33" s="79">
        <v>0</v>
      </c>
      <c r="P33" s="79">
        <v>0</v>
      </c>
      <c r="Q33" s="79">
        <v>0</v>
      </c>
      <c r="R33" s="79">
        <v>0</v>
      </c>
      <c r="S33" s="79">
        <v>0</v>
      </c>
      <c r="T33" s="79">
        <v>0</v>
      </c>
      <c r="U33" s="79">
        <v>0</v>
      </c>
      <c r="V33" s="79">
        <v>0</v>
      </c>
      <c r="W33" s="79">
        <v>0</v>
      </c>
      <c r="X33" s="79">
        <v>0</v>
      </c>
      <c r="Y33" s="79">
        <v>0</v>
      </c>
      <c r="Z33" s="79">
        <v>0</v>
      </c>
      <c r="AA33" s="79">
        <v>0</v>
      </c>
      <c r="AB33" s="79">
        <v>0</v>
      </c>
      <c r="AC33" s="79">
        <v>0</v>
      </c>
      <c r="AD33" s="79">
        <v>0</v>
      </c>
      <c r="AE33" s="79">
        <v>0</v>
      </c>
      <c r="AF33" s="79">
        <v>0</v>
      </c>
      <c r="AG33" s="79">
        <v>0</v>
      </c>
      <c r="AH33" s="79">
        <v>0</v>
      </c>
      <c r="AI33" s="79">
        <v>0</v>
      </c>
      <c r="AJ33" s="79">
        <v>0</v>
      </c>
      <c r="AK33" s="79">
        <v>0</v>
      </c>
      <c r="AL33" s="79">
        <v>0</v>
      </c>
    </row>
    <row r="34" spans="1:38" x14ac:dyDescent="0.2">
      <c r="A34" s="109">
        <f t="shared" si="15"/>
        <v>10.029999999999999</v>
      </c>
      <c r="B34" s="41" t="s">
        <v>80</v>
      </c>
      <c r="C34" s="54"/>
      <c r="D34" s="62" t="s">
        <v>154</v>
      </c>
      <c r="E34" s="63" t="s">
        <v>73</v>
      </c>
      <c r="F34" s="74">
        <f t="shared" ca="1" si="14"/>
        <v>0</v>
      </c>
      <c r="G34" s="74">
        <f t="shared" si="16"/>
        <v>0</v>
      </c>
      <c r="H34" s="79">
        <v>0</v>
      </c>
      <c r="I34" s="79">
        <v>0</v>
      </c>
      <c r="J34" s="79">
        <v>0</v>
      </c>
      <c r="K34" s="79">
        <v>0</v>
      </c>
      <c r="L34" s="79">
        <v>0</v>
      </c>
      <c r="M34" s="79">
        <v>0</v>
      </c>
      <c r="N34" s="79">
        <v>0</v>
      </c>
      <c r="O34" s="79">
        <v>0</v>
      </c>
      <c r="P34" s="79">
        <v>0</v>
      </c>
      <c r="Q34" s="79">
        <v>0</v>
      </c>
      <c r="R34" s="79">
        <v>0</v>
      </c>
      <c r="S34" s="79">
        <v>0</v>
      </c>
      <c r="T34" s="79">
        <v>0</v>
      </c>
      <c r="U34" s="79">
        <v>0</v>
      </c>
      <c r="V34" s="79">
        <v>0</v>
      </c>
      <c r="W34" s="79">
        <v>0</v>
      </c>
      <c r="X34" s="79">
        <v>0</v>
      </c>
      <c r="Y34" s="79">
        <v>0</v>
      </c>
      <c r="Z34" s="79">
        <v>0</v>
      </c>
      <c r="AA34" s="79">
        <v>0</v>
      </c>
      <c r="AB34" s="79">
        <v>0</v>
      </c>
      <c r="AC34" s="79">
        <v>0</v>
      </c>
      <c r="AD34" s="79">
        <v>0</v>
      </c>
      <c r="AE34" s="79">
        <v>0</v>
      </c>
      <c r="AF34" s="79">
        <v>0</v>
      </c>
      <c r="AG34" s="79">
        <v>0</v>
      </c>
      <c r="AH34" s="79">
        <v>0</v>
      </c>
      <c r="AI34" s="79">
        <v>0</v>
      </c>
      <c r="AJ34" s="79">
        <v>0</v>
      </c>
      <c r="AK34" s="79">
        <v>0</v>
      </c>
      <c r="AL34" s="79">
        <v>0</v>
      </c>
    </row>
    <row r="35" spans="1:38" x14ac:dyDescent="0.2">
      <c r="A35" s="109">
        <f t="shared" si="15"/>
        <v>10.039999999999999</v>
      </c>
      <c r="B35" s="41" t="s">
        <v>81</v>
      </c>
      <c r="C35" s="54"/>
      <c r="D35" s="62" t="s">
        <v>154</v>
      </c>
      <c r="E35" s="63" t="s">
        <v>73</v>
      </c>
      <c r="F35" s="74">
        <f t="shared" ca="1" si="14"/>
        <v>0</v>
      </c>
      <c r="G35" s="74">
        <f t="shared" si="16"/>
        <v>0</v>
      </c>
      <c r="H35" s="79">
        <v>0</v>
      </c>
      <c r="I35" s="79">
        <v>0</v>
      </c>
      <c r="J35" s="79">
        <v>0</v>
      </c>
      <c r="K35" s="79">
        <v>0</v>
      </c>
      <c r="L35" s="79">
        <v>0</v>
      </c>
      <c r="M35" s="79">
        <v>0</v>
      </c>
      <c r="N35" s="79">
        <v>0</v>
      </c>
      <c r="O35" s="79">
        <v>0</v>
      </c>
      <c r="P35" s="79">
        <v>0</v>
      </c>
      <c r="Q35" s="79">
        <v>0</v>
      </c>
      <c r="R35" s="79">
        <v>0</v>
      </c>
      <c r="S35" s="79">
        <v>0</v>
      </c>
      <c r="T35" s="79">
        <v>0</v>
      </c>
      <c r="U35" s="79">
        <v>0</v>
      </c>
      <c r="V35" s="79">
        <v>0</v>
      </c>
      <c r="W35" s="79">
        <v>0</v>
      </c>
      <c r="X35" s="79">
        <v>0</v>
      </c>
      <c r="Y35" s="79">
        <v>0</v>
      </c>
      <c r="Z35" s="79">
        <v>0</v>
      </c>
      <c r="AA35" s="79">
        <v>0</v>
      </c>
      <c r="AB35" s="79">
        <v>0</v>
      </c>
      <c r="AC35" s="79">
        <v>0</v>
      </c>
      <c r="AD35" s="79">
        <v>0</v>
      </c>
      <c r="AE35" s="79">
        <v>0</v>
      </c>
      <c r="AF35" s="79">
        <v>0</v>
      </c>
      <c r="AG35" s="79">
        <v>0</v>
      </c>
      <c r="AH35" s="79">
        <v>0</v>
      </c>
      <c r="AI35" s="79">
        <v>0</v>
      </c>
      <c r="AJ35" s="79">
        <v>0</v>
      </c>
      <c r="AK35" s="79">
        <v>0</v>
      </c>
      <c r="AL35" s="79">
        <v>0</v>
      </c>
    </row>
    <row r="36" spans="1:38" x14ac:dyDescent="0.2">
      <c r="A36" s="109">
        <f t="shared" si="15"/>
        <v>10.049999999999999</v>
      </c>
      <c r="B36" s="41" t="s">
        <v>82</v>
      </c>
      <c r="C36" s="54"/>
      <c r="D36" s="62" t="s">
        <v>154</v>
      </c>
      <c r="E36" s="63" t="s">
        <v>73</v>
      </c>
      <c r="F36" s="74">
        <f t="shared" ca="1" si="14"/>
        <v>0</v>
      </c>
      <c r="G36" s="74">
        <f t="shared" si="16"/>
        <v>0</v>
      </c>
      <c r="H36" s="79">
        <v>0</v>
      </c>
      <c r="I36" s="79">
        <v>0</v>
      </c>
      <c r="J36" s="79">
        <v>0</v>
      </c>
      <c r="K36" s="79">
        <v>0</v>
      </c>
      <c r="L36" s="79">
        <v>0</v>
      </c>
      <c r="M36" s="79">
        <v>0</v>
      </c>
      <c r="N36" s="79">
        <v>0</v>
      </c>
      <c r="O36" s="79">
        <v>0</v>
      </c>
      <c r="P36" s="79">
        <v>0</v>
      </c>
      <c r="Q36" s="79">
        <v>0</v>
      </c>
      <c r="R36" s="79">
        <v>0</v>
      </c>
      <c r="S36" s="79">
        <v>0</v>
      </c>
      <c r="T36" s="79">
        <v>0</v>
      </c>
      <c r="U36" s="79">
        <v>0</v>
      </c>
      <c r="V36" s="79">
        <v>0</v>
      </c>
      <c r="W36" s="79">
        <v>0</v>
      </c>
      <c r="X36" s="79">
        <v>0</v>
      </c>
      <c r="Y36" s="79">
        <v>0</v>
      </c>
      <c r="Z36" s="79">
        <v>0</v>
      </c>
      <c r="AA36" s="79">
        <v>0</v>
      </c>
      <c r="AB36" s="79">
        <v>0</v>
      </c>
      <c r="AC36" s="79">
        <v>0</v>
      </c>
      <c r="AD36" s="79">
        <v>0</v>
      </c>
      <c r="AE36" s="79">
        <v>0</v>
      </c>
      <c r="AF36" s="79">
        <v>0</v>
      </c>
      <c r="AG36" s="79">
        <v>0</v>
      </c>
      <c r="AH36" s="79">
        <v>0</v>
      </c>
      <c r="AI36" s="79">
        <v>0</v>
      </c>
      <c r="AJ36" s="79">
        <v>0</v>
      </c>
      <c r="AK36" s="79">
        <v>0</v>
      </c>
      <c r="AL36" s="79">
        <v>0</v>
      </c>
    </row>
    <row r="37" spans="1:38" x14ac:dyDescent="0.2">
      <c r="A37" s="109">
        <f t="shared" si="15"/>
        <v>10.059999999999999</v>
      </c>
      <c r="B37" s="41" t="s">
        <v>91</v>
      </c>
      <c r="C37" s="54"/>
      <c r="D37" s="62" t="s">
        <v>154</v>
      </c>
      <c r="E37" s="63" t="s">
        <v>73</v>
      </c>
      <c r="F37" s="74">
        <f t="shared" ca="1" si="14"/>
        <v>0</v>
      </c>
      <c r="G37" s="74">
        <f t="shared" si="16"/>
        <v>0</v>
      </c>
      <c r="H37" s="79">
        <v>0</v>
      </c>
      <c r="I37" s="79">
        <v>0</v>
      </c>
      <c r="J37" s="79">
        <v>0</v>
      </c>
      <c r="K37" s="79">
        <v>0</v>
      </c>
      <c r="L37" s="79">
        <v>0</v>
      </c>
      <c r="M37" s="79">
        <v>0</v>
      </c>
      <c r="N37" s="79">
        <v>0</v>
      </c>
      <c r="O37" s="79">
        <v>0</v>
      </c>
      <c r="P37" s="79">
        <v>0</v>
      </c>
      <c r="Q37" s="79">
        <v>0</v>
      </c>
      <c r="R37" s="79">
        <v>0</v>
      </c>
      <c r="S37" s="79">
        <v>0</v>
      </c>
      <c r="T37" s="79">
        <v>0</v>
      </c>
      <c r="U37" s="79">
        <v>0</v>
      </c>
      <c r="V37" s="79">
        <v>0</v>
      </c>
      <c r="W37" s="79">
        <v>0</v>
      </c>
      <c r="X37" s="79">
        <v>0</v>
      </c>
      <c r="Y37" s="79">
        <v>0</v>
      </c>
      <c r="Z37" s="79">
        <v>0</v>
      </c>
      <c r="AA37" s="79">
        <v>0</v>
      </c>
      <c r="AB37" s="79">
        <v>0</v>
      </c>
      <c r="AC37" s="79">
        <v>0</v>
      </c>
      <c r="AD37" s="79">
        <v>0</v>
      </c>
      <c r="AE37" s="79">
        <v>0</v>
      </c>
      <c r="AF37" s="79">
        <v>0</v>
      </c>
      <c r="AG37" s="79">
        <v>0</v>
      </c>
      <c r="AH37" s="79">
        <v>0</v>
      </c>
      <c r="AI37" s="79">
        <v>0</v>
      </c>
      <c r="AJ37" s="79">
        <v>0</v>
      </c>
      <c r="AK37" s="79">
        <v>0</v>
      </c>
      <c r="AL37" s="79">
        <v>0</v>
      </c>
    </row>
    <row r="38" spans="1:38" x14ac:dyDescent="0.2">
      <c r="A38" s="109">
        <f t="shared" si="15"/>
        <v>10.069999999999999</v>
      </c>
      <c r="B38" s="41" t="s">
        <v>44</v>
      </c>
      <c r="C38" s="54"/>
      <c r="D38" s="62" t="s">
        <v>154</v>
      </c>
      <c r="E38" s="63" t="s">
        <v>73</v>
      </c>
      <c r="F38" s="74">
        <f t="shared" ca="1" si="14"/>
        <v>0</v>
      </c>
      <c r="G38" s="74">
        <f t="shared" si="16"/>
        <v>0</v>
      </c>
      <c r="H38" s="79">
        <v>0</v>
      </c>
      <c r="I38" s="79">
        <v>0</v>
      </c>
      <c r="J38" s="79">
        <v>0</v>
      </c>
      <c r="K38" s="79">
        <v>0</v>
      </c>
      <c r="L38" s="79">
        <v>0</v>
      </c>
      <c r="M38" s="79">
        <v>0</v>
      </c>
      <c r="N38" s="79">
        <v>0</v>
      </c>
      <c r="O38" s="79">
        <v>0</v>
      </c>
      <c r="P38" s="79">
        <v>0</v>
      </c>
      <c r="Q38" s="79">
        <v>0</v>
      </c>
      <c r="R38" s="79">
        <v>0</v>
      </c>
      <c r="S38" s="79">
        <v>0</v>
      </c>
      <c r="T38" s="79">
        <v>0</v>
      </c>
      <c r="U38" s="79">
        <v>0</v>
      </c>
      <c r="V38" s="79">
        <v>0</v>
      </c>
      <c r="W38" s="79">
        <v>0</v>
      </c>
      <c r="X38" s="79">
        <v>0</v>
      </c>
      <c r="Y38" s="79">
        <v>0</v>
      </c>
      <c r="Z38" s="79">
        <v>0</v>
      </c>
      <c r="AA38" s="79">
        <v>0</v>
      </c>
      <c r="AB38" s="79">
        <v>0</v>
      </c>
      <c r="AC38" s="79">
        <v>0</v>
      </c>
      <c r="AD38" s="79">
        <v>0</v>
      </c>
      <c r="AE38" s="79">
        <v>0</v>
      </c>
      <c r="AF38" s="79">
        <v>0</v>
      </c>
      <c r="AG38" s="79">
        <v>0</v>
      </c>
      <c r="AH38" s="79">
        <v>0</v>
      </c>
      <c r="AI38" s="79">
        <v>0</v>
      </c>
      <c r="AJ38" s="79">
        <v>0</v>
      </c>
      <c r="AK38" s="79">
        <v>0</v>
      </c>
      <c r="AL38" s="79">
        <v>0</v>
      </c>
    </row>
    <row r="39" spans="1:38" x14ac:dyDescent="0.2">
      <c r="A39" s="109">
        <f t="shared" si="15"/>
        <v>10.079999999999998</v>
      </c>
      <c r="B39" s="41" t="s">
        <v>151</v>
      </c>
      <c r="C39" s="110"/>
      <c r="D39" s="62" t="s">
        <v>154</v>
      </c>
      <c r="E39" s="63" t="s">
        <v>73</v>
      </c>
      <c r="F39" s="74">
        <f t="shared" ca="1" si="14"/>
        <v>0</v>
      </c>
      <c r="G39" s="74">
        <f t="shared" si="16"/>
        <v>0</v>
      </c>
      <c r="H39" s="79">
        <v>0</v>
      </c>
      <c r="I39" s="79">
        <v>0</v>
      </c>
      <c r="J39" s="79">
        <v>0</v>
      </c>
      <c r="K39" s="79">
        <v>0</v>
      </c>
      <c r="L39" s="79">
        <v>0</v>
      </c>
      <c r="M39" s="79">
        <v>0</v>
      </c>
      <c r="N39" s="79">
        <v>0</v>
      </c>
      <c r="O39" s="79">
        <v>0</v>
      </c>
      <c r="P39" s="79">
        <v>0</v>
      </c>
      <c r="Q39" s="79">
        <v>0</v>
      </c>
      <c r="R39" s="79">
        <v>0</v>
      </c>
      <c r="S39" s="79">
        <v>0</v>
      </c>
      <c r="T39" s="79">
        <v>0</v>
      </c>
      <c r="U39" s="79">
        <v>0</v>
      </c>
      <c r="V39" s="79">
        <v>0</v>
      </c>
      <c r="W39" s="79">
        <v>0</v>
      </c>
      <c r="X39" s="79">
        <v>0</v>
      </c>
      <c r="Y39" s="79">
        <v>0</v>
      </c>
      <c r="Z39" s="79">
        <v>0</v>
      </c>
      <c r="AA39" s="79">
        <v>0</v>
      </c>
      <c r="AB39" s="79">
        <v>0</v>
      </c>
      <c r="AC39" s="79">
        <v>0</v>
      </c>
      <c r="AD39" s="79">
        <v>0</v>
      </c>
      <c r="AE39" s="79">
        <v>0</v>
      </c>
      <c r="AF39" s="79">
        <v>0</v>
      </c>
      <c r="AG39" s="79">
        <v>0</v>
      </c>
      <c r="AH39" s="79">
        <v>0</v>
      </c>
      <c r="AI39" s="79">
        <v>0</v>
      </c>
      <c r="AJ39" s="79">
        <v>0</v>
      </c>
      <c r="AK39" s="79">
        <v>0</v>
      </c>
      <c r="AL39" s="79">
        <v>0</v>
      </c>
    </row>
    <row r="40" spans="1:38" x14ac:dyDescent="0.2">
      <c r="A40" s="109">
        <f t="shared" si="15"/>
        <v>10.089999999999998</v>
      </c>
      <c r="B40" s="41" t="s">
        <v>83</v>
      </c>
      <c r="C40" s="110"/>
      <c r="D40" s="62" t="s">
        <v>154</v>
      </c>
      <c r="E40" s="63" t="s">
        <v>73</v>
      </c>
      <c r="F40" s="74">
        <f t="shared" ca="1" si="14"/>
        <v>0</v>
      </c>
      <c r="G40" s="74">
        <f t="shared" si="16"/>
        <v>0</v>
      </c>
      <c r="H40" s="79">
        <v>0</v>
      </c>
      <c r="I40" s="79">
        <v>0</v>
      </c>
      <c r="J40" s="79">
        <v>0</v>
      </c>
      <c r="K40" s="79">
        <v>0</v>
      </c>
      <c r="L40" s="79">
        <v>0</v>
      </c>
      <c r="M40" s="79">
        <v>0</v>
      </c>
      <c r="N40" s="79">
        <v>0</v>
      </c>
      <c r="O40" s="79">
        <v>0</v>
      </c>
      <c r="P40" s="79">
        <v>0</v>
      </c>
      <c r="Q40" s="79">
        <v>0</v>
      </c>
      <c r="R40" s="79">
        <v>0</v>
      </c>
      <c r="S40" s="79">
        <v>0</v>
      </c>
      <c r="T40" s="79">
        <v>0</v>
      </c>
      <c r="U40" s="79">
        <v>0</v>
      </c>
      <c r="V40" s="79">
        <v>0</v>
      </c>
      <c r="W40" s="79">
        <v>0</v>
      </c>
      <c r="X40" s="79">
        <v>0</v>
      </c>
      <c r="Y40" s="79">
        <v>0</v>
      </c>
      <c r="Z40" s="79">
        <v>0</v>
      </c>
      <c r="AA40" s="79">
        <v>0</v>
      </c>
      <c r="AB40" s="79">
        <v>0</v>
      </c>
      <c r="AC40" s="79">
        <v>0</v>
      </c>
      <c r="AD40" s="79">
        <v>0</v>
      </c>
      <c r="AE40" s="79">
        <v>0</v>
      </c>
      <c r="AF40" s="79">
        <v>0</v>
      </c>
      <c r="AG40" s="79">
        <v>0</v>
      </c>
      <c r="AH40" s="79">
        <v>0</v>
      </c>
      <c r="AI40" s="79">
        <v>0</v>
      </c>
      <c r="AJ40" s="79">
        <v>0</v>
      </c>
      <c r="AK40" s="79">
        <v>0</v>
      </c>
      <c r="AL40" s="79">
        <v>0</v>
      </c>
    </row>
    <row r="41" spans="1:38" x14ac:dyDescent="0.2">
      <c r="A41" s="109">
        <f t="shared" si="15"/>
        <v>10.099999999999998</v>
      </c>
      <c r="B41" s="41" t="s">
        <v>84</v>
      </c>
      <c r="C41" s="110"/>
      <c r="D41" s="62" t="s">
        <v>154</v>
      </c>
      <c r="E41" s="63" t="s">
        <v>73</v>
      </c>
      <c r="F41" s="74">
        <f t="shared" ca="1" si="14"/>
        <v>0</v>
      </c>
      <c r="G41" s="74">
        <f t="shared" si="16"/>
        <v>0</v>
      </c>
      <c r="H41" s="79">
        <v>0</v>
      </c>
      <c r="I41" s="79">
        <v>0</v>
      </c>
      <c r="J41" s="79">
        <v>0</v>
      </c>
      <c r="K41" s="79">
        <v>0</v>
      </c>
      <c r="L41" s="79">
        <v>0</v>
      </c>
      <c r="M41" s="79">
        <v>0</v>
      </c>
      <c r="N41" s="79">
        <v>0</v>
      </c>
      <c r="O41" s="79">
        <v>0</v>
      </c>
      <c r="P41" s="79">
        <v>0</v>
      </c>
      <c r="Q41" s="79">
        <v>0</v>
      </c>
      <c r="R41" s="79">
        <v>0</v>
      </c>
      <c r="S41" s="79">
        <v>0</v>
      </c>
      <c r="T41" s="79">
        <v>0</v>
      </c>
      <c r="U41" s="79">
        <v>0</v>
      </c>
      <c r="V41" s="79">
        <v>0</v>
      </c>
      <c r="W41" s="79">
        <v>0</v>
      </c>
      <c r="X41" s="79">
        <v>0</v>
      </c>
      <c r="Y41" s="79">
        <v>0</v>
      </c>
      <c r="Z41" s="79">
        <v>0</v>
      </c>
      <c r="AA41" s="79">
        <v>0</v>
      </c>
      <c r="AB41" s="79">
        <v>0</v>
      </c>
      <c r="AC41" s="79">
        <v>0</v>
      </c>
      <c r="AD41" s="79">
        <v>0</v>
      </c>
      <c r="AE41" s="79">
        <v>0</v>
      </c>
      <c r="AF41" s="79">
        <v>0</v>
      </c>
      <c r="AG41" s="79">
        <v>0</v>
      </c>
      <c r="AH41" s="79">
        <v>0</v>
      </c>
      <c r="AI41" s="79">
        <v>0</v>
      </c>
      <c r="AJ41" s="79">
        <v>0</v>
      </c>
      <c r="AK41" s="79">
        <v>0</v>
      </c>
      <c r="AL41" s="79">
        <v>0</v>
      </c>
    </row>
    <row r="42" spans="1:38" x14ac:dyDescent="0.2">
      <c r="A42" s="109">
        <f t="shared" si="15"/>
        <v>10.109999999999998</v>
      </c>
      <c r="B42" s="41" t="s">
        <v>85</v>
      </c>
      <c r="C42" s="54"/>
      <c r="D42" s="62" t="s">
        <v>154</v>
      </c>
      <c r="E42" s="63" t="s">
        <v>73</v>
      </c>
      <c r="F42" s="74">
        <f t="shared" ca="1" si="14"/>
        <v>0</v>
      </c>
      <c r="G42" s="74">
        <f t="shared" si="16"/>
        <v>0</v>
      </c>
      <c r="H42" s="79">
        <v>0</v>
      </c>
      <c r="I42" s="79">
        <v>0</v>
      </c>
      <c r="J42" s="79">
        <v>0</v>
      </c>
      <c r="K42" s="79">
        <v>0</v>
      </c>
      <c r="L42" s="79">
        <v>0</v>
      </c>
      <c r="M42" s="79">
        <v>0</v>
      </c>
      <c r="N42" s="79">
        <v>0</v>
      </c>
      <c r="O42" s="79">
        <v>0</v>
      </c>
      <c r="P42" s="79">
        <v>0</v>
      </c>
      <c r="Q42" s="79">
        <v>0</v>
      </c>
      <c r="R42" s="79">
        <v>0</v>
      </c>
      <c r="S42" s="79">
        <v>0</v>
      </c>
      <c r="T42" s="79">
        <v>0</v>
      </c>
      <c r="U42" s="79">
        <v>0</v>
      </c>
      <c r="V42" s="79">
        <v>0</v>
      </c>
      <c r="W42" s="79">
        <v>0</v>
      </c>
      <c r="X42" s="79">
        <v>0</v>
      </c>
      <c r="Y42" s="79">
        <v>0</v>
      </c>
      <c r="Z42" s="79">
        <v>0</v>
      </c>
      <c r="AA42" s="79">
        <v>0</v>
      </c>
      <c r="AB42" s="79">
        <v>0</v>
      </c>
      <c r="AC42" s="79">
        <v>0</v>
      </c>
      <c r="AD42" s="79">
        <v>0</v>
      </c>
      <c r="AE42" s="79">
        <v>0</v>
      </c>
      <c r="AF42" s="79">
        <v>0</v>
      </c>
      <c r="AG42" s="79">
        <v>0</v>
      </c>
      <c r="AH42" s="79">
        <v>0</v>
      </c>
      <c r="AI42" s="79">
        <v>0</v>
      </c>
      <c r="AJ42" s="79">
        <v>0</v>
      </c>
      <c r="AK42" s="79">
        <v>0</v>
      </c>
      <c r="AL42" s="79">
        <v>0</v>
      </c>
    </row>
    <row r="43" spans="1:38" x14ac:dyDescent="0.2">
      <c r="A43" s="109">
        <f t="shared" si="15"/>
        <v>10.119999999999997</v>
      </c>
      <c r="B43" s="41" t="s">
        <v>155</v>
      </c>
      <c r="C43" s="54"/>
      <c r="D43" s="62" t="s">
        <v>154</v>
      </c>
      <c r="E43" s="63" t="s">
        <v>73</v>
      </c>
      <c r="F43" s="74">
        <f t="shared" ca="1" si="14"/>
        <v>0</v>
      </c>
      <c r="G43" s="74">
        <f t="shared" si="16"/>
        <v>0</v>
      </c>
      <c r="H43" s="79">
        <v>0</v>
      </c>
      <c r="I43" s="79">
        <v>0</v>
      </c>
      <c r="J43" s="79">
        <v>0</v>
      </c>
      <c r="K43" s="79">
        <v>0</v>
      </c>
      <c r="L43" s="79">
        <v>0</v>
      </c>
      <c r="M43" s="79">
        <v>0</v>
      </c>
      <c r="N43" s="79">
        <v>0</v>
      </c>
      <c r="O43" s="79">
        <v>0</v>
      </c>
      <c r="P43" s="79">
        <v>0</v>
      </c>
      <c r="Q43" s="79">
        <v>0</v>
      </c>
      <c r="R43" s="79">
        <v>0</v>
      </c>
      <c r="S43" s="79">
        <v>0</v>
      </c>
      <c r="T43" s="79">
        <v>0</v>
      </c>
      <c r="U43" s="79">
        <v>0</v>
      </c>
      <c r="V43" s="79">
        <v>0</v>
      </c>
      <c r="W43" s="79">
        <v>0</v>
      </c>
      <c r="X43" s="79">
        <v>0</v>
      </c>
      <c r="Y43" s="79">
        <v>0</v>
      </c>
      <c r="Z43" s="79">
        <v>0</v>
      </c>
      <c r="AA43" s="79">
        <v>0</v>
      </c>
      <c r="AB43" s="79">
        <v>0</v>
      </c>
      <c r="AC43" s="79">
        <v>0</v>
      </c>
      <c r="AD43" s="79">
        <v>0</v>
      </c>
      <c r="AE43" s="79">
        <v>0</v>
      </c>
      <c r="AF43" s="79">
        <v>0</v>
      </c>
      <c r="AG43" s="79">
        <v>0</v>
      </c>
      <c r="AH43" s="79">
        <v>0</v>
      </c>
      <c r="AI43" s="79">
        <v>0</v>
      </c>
      <c r="AJ43" s="79">
        <v>0</v>
      </c>
      <c r="AK43" s="79">
        <v>0</v>
      </c>
      <c r="AL43" s="79">
        <v>0</v>
      </c>
    </row>
    <row r="44" spans="1:38" x14ac:dyDescent="0.2">
      <c r="A44" s="109">
        <f t="shared" si="15"/>
        <v>10.129999999999997</v>
      </c>
      <c r="B44" s="41" t="s">
        <v>86</v>
      </c>
      <c r="C44" s="54"/>
      <c r="D44" s="62" t="s">
        <v>154</v>
      </c>
      <c r="E44" s="63" t="s">
        <v>73</v>
      </c>
      <c r="F44" s="74">
        <f t="shared" ca="1" si="14"/>
        <v>0</v>
      </c>
      <c r="G44" s="74">
        <f t="shared" si="16"/>
        <v>0</v>
      </c>
      <c r="H44" s="79">
        <v>0</v>
      </c>
      <c r="I44" s="79">
        <v>0</v>
      </c>
      <c r="J44" s="79">
        <v>0</v>
      </c>
      <c r="K44" s="79">
        <v>0</v>
      </c>
      <c r="L44" s="79">
        <v>0</v>
      </c>
      <c r="M44" s="79">
        <v>0</v>
      </c>
      <c r="N44" s="79">
        <v>0</v>
      </c>
      <c r="O44" s="79">
        <v>0</v>
      </c>
      <c r="P44" s="79">
        <v>0</v>
      </c>
      <c r="Q44" s="79">
        <v>0</v>
      </c>
      <c r="R44" s="79">
        <v>0</v>
      </c>
      <c r="S44" s="79">
        <v>0</v>
      </c>
      <c r="T44" s="79">
        <v>0</v>
      </c>
      <c r="U44" s="79">
        <v>0</v>
      </c>
      <c r="V44" s="79">
        <v>0</v>
      </c>
      <c r="W44" s="79">
        <v>0</v>
      </c>
      <c r="X44" s="79">
        <v>0</v>
      </c>
      <c r="Y44" s="79">
        <v>0</v>
      </c>
      <c r="Z44" s="79">
        <v>0</v>
      </c>
      <c r="AA44" s="79">
        <v>0</v>
      </c>
      <c r="AB44" s="79">
        <v>0</v>
      </c>
      <c r="AC44" s="79">
        <v>0</v>
      </c>
      <c r="AD44" s="79">
        <v>0</v>
      </c>
      <c r="AE44" s="79">
        <v>0</v>
      </c>
      <c r="AF44" s="79">
        <v>0</v>
      </c>
      <c r="AG44" s="79">
        <v>0</v>
      </c>
      <c r="AH44" s="79">
        <v>0</v>
      </c>
      <c r="AI44" s="79">
        <v>0</v>
      </c>
      <c r="AJ44" s="79">
        <v>0</v>
      </c>
      <c r="AK44" s="79">
        <v>0</v>
      </c>
      <c r="AL44" s="79">
        <v>0</v>
      </c>
    </row>
    <row r="45" spans="1:38" x14ac:dyDescent="0.2">
      <c r="A45" s="109">
        <f t="shared" si="15"/>
        <v>10.139999999999997</v>
      </c>
      <c r="B45" s="41" t="s">
        <v>41</v>
      </c>
      <c r="C45" s="54"/>
      <c r="D45" s="62" t="s">
        <v>154</v>
      </c>
      <c r="E45" s="63" t="s">
        <v>73</v>
      </c>
      <c r="F45" s="74">
        <f t="shared" ca="1" si="14"/>
        <v>0</v>
      </c>
      <c r="G45" s="74">
        <f t="shared" si="16"/>
        <v>0</v>
      </c>
      <c r="H45" s="79">
        <v>0</v>
      </c>
      <c r="I45" s="79">
        <v>0</v>
      </c>
      <c r="J45" s="79">
        <v>0</v>
      </c>
      <c r="K45" s="79">
        <v>0</v>
      </c>
      <c r="L45" s="79">
        <v>0</v>
      </c>
      <c r="M45" s="79">
        <v>0</v>
      </c>
      <c r="N45" s="79">
        <v>0</v>
      </c>
      <c r="O45" s="79">
        <v>0</v>
      </c>
      <c r="P45" s="79">
        <v>0</v>
      </c>
      <c r="Q45" s="79">
        <v>0</v>
      </c>
      <c r="R45" s="79">
        <v>0</v>
      </c>
      <c r="S45" s="79">
        <v>0</v>
      </c>
      <c r="T45" s="79">
        <v>0</v>
      </c>
      <c r="U45" s="79">
        <v>0</v>
      </c>
      <c r="V45" s="79">
        <v>0</v>
      </c>
      <c r="W45" s="79">
        <v>0</v>
      </c>
      <c r="X45" s="79">
        <v>0</v>
      </c>
      <c r="Y45" s="79">
        <v>0</v>
      </c>
      <c r="Z45" s="79">
        <v>0</v>
      </c>
      <c r="AA45" s="79">
        <v>0</v>
      </c>
      <c r="AB45" s="79">
        <v>0</v>
      </c>
      <c r="AC45" s="79">
        <v>0</v>
      </c>
      <c r="AD45" s="79">
        <v>0</v>
      </c>
      <c r="AE45" s="79">
        <v>0</v>
      </c>
      <c r="AF45" s="79">
        <v>0</v>
      </c>
      <c r="AG45" s="79">
        <v>0</v>
      </c>
      <c r="AH45" s="79">
        <v>0</v>
      </c>
      <c r="AI45" s="79">
        <v>0</v>
      </c>
      <c r="AJ45" s="79">
        <v>0</v>
      </c>
      <c r="AK45" s="79">
        <v>0</v>
      </c>
      <c r="AL45" s="79">
        <v>0</v>
      </c>
    </row>
    <row r="46" spans="1:38" x14ac:dyDescent="0.2">
      <c r="A46" s="109">
        <f t="shared" si="15"/>
        <v>10.149999999999997</v>
      </c>
      <c r="B46" s="41" t="s">
        <v>40</v>
      </c>
      <c r="C46" s="110"/>
      <c r="D46" s="62" t="s">
        <v>154</v>
      </c>
      <c r="E46" s="63" t="s">
        <v>73</v>
      </c>
      <c r="F46" s="74">
        <f t="shared" ca="1" si="14"/>
        <v>0</v>
      </c>
      <c r="G46" s="74">
        <f t="shared" si="16"/>
        <v>0</v>
      </c>
      <c r="H46" s="79">
        <v>0</v>
      </c>
      <c r="I46" s="79">
        <v>0</v>
      </c>
      <c r="J46" s="79">
        <v>0</v>
      </c>
      <c r="K46" s="79">
        <v>0</v>
      </c>
      <c r="L46" s="79">
        <v>0</v>
      </c>
      <c r="M46" s="79">
        <v>0</v>
      </c>
      <c r="N46" s="79">
        <v>0</v>
      </c>
      <c r="O46" s="79">
        <v>0</v>
      </c>
      <c r="P46" s="79">
        <v>0</v>
      </c>
      <c r="Q46" s="79">
        <v>0</v>
      </c>
      <c r="R46" s="79">
        <v>0</v>
      </c>
      <c r="S46" s="79">
        <v>0</v>
      </c>
      <c r="T46" s="79">
        <v>0</v>
      </c>
      <c r="U46" s="79">
        <v>0</v>
      </c>
      <c r="V46" s="79">
        <v>0</v>
      </c>
      <c r="W46" s="79">
        <v>0</v>
      </c>
      <c r="X46" s="79">
        <v>0</v>
      </c>
      <c r="Y46" s="79">
        <v>0</v>
      </c>
      <c r="Z46" s="79">
        <v>0</v>
      </c>
      <c r="AA46" s="79">
        <v>0</v>
      </c>
      <c r="AB46" s="79">
        <v>0</v>
      </c>
      <c r="AC46" s="79">
        <v>0</v>
      </c>
      <c r="AD46" s="79">
        <v>0</v>
      </c>
      <c r="AE46" s="79">
        <v>0</v>
      </c>
      <c r="AF46" s="79">
        <v>0</v>
      </c>
      <c r="AG46" s="79">
        <v>0</v>
      </c>
      <c r="AH46" s="79">
        <v>0</v>
      </c>
      <c r="AI46" s="79">
        <v>0</v>
      </c>
      <c r="AJ46" s="79">
        <v>0</v>
      </c>
      <c r="AK46" s="79">
        <v>0</v>
      </c>
      <c r="AL46" s="79">
        <v>0</v>
      </c>
    </row>
    <row r="47" spans="1:38" x14ac:dyDescent="0.2">
      <c r="A47" s="109">
        <f t="shared" si="15"/>
        <v>10.159999999999997</v>
      </c>
      <c r="B47" s="41" t="s">
        <v>59</v>
      </c>
      <c r="C47" s="54"/>
      <c r="D47" s="62" t="s">
        <v>154</v>
      </c>
      <c r="E47" s="63" t="s">
        <v>73</v>
      </c>
      <c r="F47" s="74">
        <f t="shared" ca="1" si="14"/>
        <v>0</v>
      </c>
      <c r="G47" s="74">
        <f t="shared" si="16"/>
        <v>0</v>
      </c>
      <c r="H47" s="79">
        <v>0</v>
      </c>
      <c r="I47" s="79">
        <v>0</v>
      </c>
      <c r="J47" s="79">
        <v>0</v>
      </c>
      <c r="K47" s="79">
        <v>0</v>
      </c>
      <c r="L47" s="79">
        <v>0</v>
      </c>
      <c r="M47" s="79">
        <v>0</v>
      </c>
      <c r="N47" s="79">
        <v>0</v>
      </c>
      <c r="O47" s="79">
        <v>0</v>
      </c>
      <c r="P47" s="79">
        <v>0</v>
      </c>
      <c r="Q47" s="79">
        <v>0</v>
      </c>
      <c r="R47" s="79">
        <v>0</v>
      </c>
      <c r="S47" s="79">
        <v>0</v>
      </c>
      <c r="T47" s="79">
        <v>0</v>
      </c>
      <c r="U47" s="79">
        <v>0</v>
      </c>
      <c r="V47" s="79">
        <v>0</v>
      </c>
      <c r="W47" s="79">
        <v>0</v>
      </c>
      <c r="X47" s="79">
        <v>0</v>
      </c>
      <c r="Y47" s="79">
        <v>0</v>
      </c>
      <c r="Z47" s="79">
        <v>0</v>
      </c>
      <c r="AA47" s="79">
        <v>0</v>
      </c>
      <c r="AB47" s="79">
        <v>0</v>
      </c>
      <c r="AC47" s="79">
        <v>0</v>
      </c>
      <c r="AD47" s="79">
        <v>0</v>
      </c>
      <c r="AE47" s="79">
        <v>0</v>
      </c>
      <c r="AF47" s="79">
        <v>0</v>
      </c>
      <c r="AG47" s="79">
        <v>0</v>
      </c>
      <c r="AH47" s="79">
        <v>0</v>
      </c>
      <c r="AI47" s="79">
        <v>0</v>
      </c>
      <c r="AJ47" s="79">
        <v>0</v>
      </c>
      <c r="AK47" s="79">
        <v>0</v>
      </c>
      <c r="AL47" s="79">
        <v>0</v>
      </c>
    </row>
    <row r="48" spans="1:38" x14ac:dyDescent="0.2">
      <c r="A48" s="109">
        <f t="shared" si="15"/>
        <v>10.169999999999996</v>
      </c>
      <c r="B48" s="41" t="s">
        <v>145</v>
      </c>
      <c r="C48" s="54"/>
      <c r="D48" s="62" t="s">
        <v>154</v>
      </c>
      <c r="E48" s="63" t="s">
        <v>73</v>
      </c>
      <c r="F48" s="74">
        <f t="shared" ca="1" si="14"/>
        <v>0</v>
      </c>
      <c r="G48" s="74">
        <f t="shared" ref="G48:G49" si="17">SUM(H48:AL48)</f>
        <v>0</v>
      </c>
      <c r="H48" s="79">
        <v>0</v>
      </c>
      <c r="I48" s="79">
        <v>0</v>
      </c>
      <c r="J48" s="79">
        <v>0</v>
      </c>
      <c r="K48" s="79">
        <v>0</v>
      </c>
      <c r="L48" s="79">
        <v>0</v>
      </c>
      <c r="M48" s="79">
        <v>0</v>
      </c>
      <c r="N48" s="79">
        <v>0</v>
      </c>
      <c r="O48" s="79">
        <v>0</v>
      </c>
      <c r="P48" s="79">
        <v>0</v>
      </c>
      <c r="Q48" s="79">
        <v>0</v>
      </c>
      <c r="R48" s="79">
        <v>0</v>
      </c>
      <c r="S48" s="79">
        <v>0</v>
      </c>
      <c r="T48" s="79">
        <v>0</v>
      </c>
      <c r="U48" s="79">
        <v>0</v>
      </c>
      <c r="V48" s="79">
        <v>0</v>
      </c>
      <c r="W48" s="79">
        <v>0</v>
      </c>
      <c r="X48" s="79">
        <v>0</v>
      </c>
      <c r="Y48" s="79">
        <v>0</v>
      </c>
      <c r="Z48" s="79">
        <v>0</v>
      </c>
      <c r="AA48" s="79">
        <v>0</v>
      </c>
      <c r="AB48" s="79">
        <v>0</v>
      </c>
      <c r="AC48" s="79">
        <v>0</v>
      </c>
      <c r="AD48" s="79">
        <v>0</v>
      </c>
      <c r="AE48" s="79">
        <v>0</v>
      </c>
      <c r="AF48" s="79">
        <v>0</v>
      </c>
      <c r="AG48" s="79">
        <v>0</v>
      </c>
      <c r="AH48" s="79">
        <v>0</v>
      </c>
      <c r="AI48" s="79">
        <v>0</v>
      </c>
      <c r="AJ48" s="79">
        <v>0</v>
      </c>
      <c r="AK48" s="79">
        <v>0</v>
      </c>
      <c r="AL48" s="79">
        <v>0</v>
      </c>
    </row>
    <row r="49" spans="1:38" x14ac:dyDescent="0.2">
      <c r="A49" s="109">
        <f t="shared" si="15"/>
        <v>10.179999999999996</v>
      </c>
      <c r="B49" s="41" t="s">
        <v>59</v>
      </c>
      <c r="C49" s="54"/>
      <c r="D49" s="62" t="s">
        <v>154</v>
      </c>
      <c r="E49" s="63" t="s">
        <v>73</v>
      </c>
      <c r="F49" s="74">
        <f t="shared" ca="1" si="14"/>
        <v>0</v>
      </c>
      <c r="G49" s="74">
        <f t="shared" si="17"/>
        <v>0</v>
      </c>
      <c r="H49" s="79">
        <v>0</v>
      </c>
      <c r="I49" s="79">
        <v>0</v>
      </c>
      <c r="J49" s="79">
        <v>0</v>
      </c>
      <c r="K49" s="79">
        <v>0</v>
      </c>
      <c r="L49" s="79">
        <v>0</v>
      </c>
      <c r="M49" s="79">
        <v>0</v>
      </c>
      <c r="N49" s="79">
        <v>0</v>
      </c>
      <c r="O49" s="79">
        <v>0</v>
      </c>
      <c r="P49" s="79">
        <v>0</v>
      </c>
      <c r="Q49" s="79">
        <v>0</v>
      </c>
      <c r="R49" s="79">
        <v>0</v>
      </c>
      <c r="S49" s="79">
        <v>0</v>
      </c>
      <c r="T49" s="79">
        <v>0</v>
      </c>
      <c r="U49" s="79">
        <v>0</v>
      </c>
      <c r="V49" s="79">
        <v>0</v>
      </c>
      <c r="W49" s="79">
        <v>0</v>
      </c>
      <c r="X49" s="79">
        <v>0</v>
      </c>
      <c r="Y49" s="79">
        <v>0</v>
      </c>
      <c r="Z49" s="79">
        <v>0</v>
      </c>
      <c r="AA49" s="79">
        <v>0</v>
      </c>
      <c r="AB49" s="79">
        <v>0</v>
      </c>
      <c r="AC49" s="79">
        <v>0</v>
      </c>
      <c r="AD49" s="79">
        <v>0</v>
      </c>
      <c r="AE49" s="79">
        <v>0</v>
      </c>
      <c r="AF49" s="79">
        <v>0</v>
      </c>
      <c r="AG49" s="79">
        <v>0</v>
      </c>
      <c r="AH49" s="79">
        <v>0</v>
      </c>
      <c r="AI49" s="79">
        <v>0</v>
      </c>
      <c r="AJ49" s="79">
        <v>0</v>
      </c>
      <c r="AK49" s="79">
        <v>0</v>
      </c>
      <c r="AL49" s="79">
        <v>0</v>
      </c>
    </row>
    <row r="50" spans="1:38" ht="13.5" thickBot="1" x14ac:dyDescent="0.25">
      <c r="A50" s="109">
        <f t="shared" si="15"/>
        <v>10.189999999999996</v>
      </c>
      <c r="B50" s="41" t="s">
        <v>45</v>
      </c>
      <c r="C50" s="54"/>
      <c r="D50" s="62" t="s">
        <v>154</v>
      </c>
      <c r="E50" s="63" t="s">
        <v>73</v>
      </c>
      <c r="F50" s="80">
        <f t="shared" ca="1" si="14"/>
        <v>0</v>
      </c>
      <c r="G50" s="80">
        <f t="shared" si="16"/>
        <v>0</v>
      </c>
      <c r="H50" s="79">
        <v>0</v>
      </c>
      <c r="I50" s="79">
        <v>0</v>
      </c>
      <c r="J50" s="79">
        <v>0</v>
      </c>
      <c r="K50" s="79">
        <v>0</v>
      </c>
      <c r="L50" s="79">
        <v>0</v>
      </c>
      <c r="M50" s="79">
        <v>0</v>
      </c>
      <c r="N50" s="79">
        <v>0</v>
      </c>
      <c r="O50" s="79">
        <v>0</v>
      </c>
      <c r="P50" s="79">
        <v>0</v>
      </c>
      <c r="Q50" s="79">
        <v>0</v>
      </c>
      <c r="R50" s="79">
        <v>0</v>
      </c>
      <c r="S50" s="79">
        <v>0</v>
      </c>
      <c r="T50" s="79">
        <v>0</v>
      </c>
      <c r="U50" s="79">
        <v>0</v>
      </c>
      <c r="V50" s="79">
        <v>0</v>
      </c>
      <c r="W50" s="79">
        <v>0</v>
      </c>
      <c r="X50" s="79">
        <v>0</v>
      </c>
      <c r="Y50" s="79">
        <v>0</v>
      </c>
      <c r="Z50" s="79">
        <v>0</v>
      </c>
      <c r="AA50" s="79">
        <v>0</v>
      </c>
      <c r="AB50" s="79">
        <v>0</v>
      </c>
      <c r="AC50" s="79">
        <v>0</v>
      </c>
      <c r="AD50" s="79">
        <v>0</v>
      </c>
      <c r="AE50" s="79">
        <v>0</v>
      </c>
      <c r="AF50" s="79">
        <v>0</v>
      </c>
      <c r="AG50" s="79">
        <v>0</v>
      </c>
      <c r="AH50" s="79">
        <v>0</v>
      </c>
      <c r="AI50" s="79">
        <v>0</v>
      </c>
      <c r="AJ50" s="79">
        <v>0</v>
      </c>
      <c r="AK50" s="79">
        <v>0</v>
      </c>
      <c r="AL50" s="79">
        <v>0</v>
      </c>
    </row>
    <row r="51" spans="1:38" ht="15.75" thickBot="1" x14ac:dyDescent="0.25">
      <c r="A51" s="54"/>
      <c r="B51" s="25" t="s">
        <v>90</v>
      </c>
      <c r="C51" s="26"/>
      <c r="D51" s="26"/>
      <c r="E51" s="66" t="s">
        <v>73</v>
      </c>
      <c r="F51" s="80">
        <f ca="1">SUM(F32:F50)</f>
        <v>0</v>
      </c>
      <c r="G51" s="80">
        <f>SUM(H51:AL51)</f>
        <v>0</v>
      </c>
      <c r="H51" s="76">
        <f t="shared" ref="H51:AL51" si="18">SUM(H32:H50)</f>
        <v>0</v>
      </c>
      <c r="I51" s="76">
        <f t="shared" si="18"/>
        <v>0</v>
      </c>
      <c r="J51" s="76">
        <f t="shared" si="18"/>
        <v>0</v>
      </c>
      <c r="K51" s="76">
        <f t="shared" si="18"/>
        <v>0</v>
      </c>
      <c r="L51" s="76">
        <f t="shared" si="18"/>
        <v>0</v>
      </c>
      <c r="M51" s="76">
        <f t="shared" si="18"/>
        <v>0</v>
      </c>
      <c r="N51" s="76">
        <f t="shared" si="18"/>
        <v>0</v>
      </c>
      <c r="O51" s="76">
        <f t="shared" si="18"/>
        <v>0</v>
      </c>
      <c r="P51" s="76">
        <f t="shared" si="18"/>
        <v>0</v>
      </c>
      <c r="Q51" s="76">
        <f t="shared" si="18"/>
        <v>0</v>
      </c>
      <c r="R51" s="76">
        <f t="shared" si="18"/>
        <v>0</v>
      </c>
      <c r="S51" s="76">
        <f t="shared" si="18"/>
        <v>0</v>
      </c>
      <c r="T51" s="76">
        <f t="shared" si="18"/>
        <v>0</v>
      </c>
      <c r="U51" s="76">
        <f t="shared" si="18"/>
        <v>0</v>
      </c>
      <c r="V51" s="76">
        <f t="shared" si="18"/>
        <v>0</v>
      </c>
      <c r="W51" s="76">
        <f t="shared" si="18"/>
        <v>0</v>
      </c>
      <c r="X51" s="76">
        <f t="shared" si="18"/>
        <v>0</v>
      </c>
      <c r="Y51" s="76">
        <f t="shared" si="18"/>
        <v>0</v>
      </c>
      <c r="Z51" s="76">
        <f t="shared" si="18"/>
        <v>0</v>
      </c>
      <c r="AA51" s="76">
        <f t="shared" si="18"/>
        <v>0</v>
      </c>
      <c r="AB51" s="76">
        <f t="shared" si="18"/>
        <v>0</v>
      </c>
      <c r="AC51" s="76">
        <f t="shared" si="18"/>
        <v>0</v>
      </c>
      <c r="AD51" s="76">
        <f t="shared" si="18"/>
        <v>0</v>
      </c>
      <c r="AE51" s="76">
        <f t="shared" si="18"/>
        <v>0</v>
      </c>
      <c r="AF51" s="76">
        <f t="shared" si="18"/>
        <v>0</v>
      </c>
      <c r="AG51" s="76">
        <f t="shared" si="18"/>
        <v>0</v>
      </c>
      <c r="AH51" s="76">
        <f t="shared" si="18"/>
        <v>0</v>
      </c>
      <c r="AI51" s="76">
        <f t="shared" si="18"/>
        <v>0</v>
      </c>
      <c r="AJ51" s="76">
        <f t="shared" si="18"/>
        <v>0</v>
      </c>
      <c r="AK51" s="76">
        <f t="shared" si="18"/>
        <v>0</v>
      </c>
      <c r="AL51" s="76">
        <f t="shared" si="18"/>
        <v>0</v>
      </c>
    </row>
    <row r="52" spans="1:38" ht="15" x14ac:dyDescent="0.2">
      <c r="B52" s="37"/>
      <c r="C52" s="23"/>
      <c r="D52" s="23"/>
      <c r="E52" s="77"/>
      <c r="F52" s="77"/>
      <c r="G52" s="77"/>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row>
    <row r="53" spans="1:38" s="179" customFormat="1" ht="13.5" thickBot="1" x14ac:dyDescent="0.25">
      <c r="A53" s="27">
        <v>11</v>
      </c>
      <c r="B53" s="28" t="s">
        <v>93</v>
      </c>
      <c r="C53" s="28"/>
      <c r="D53" s="193"/>
      <c r="E53" s="65"/>
      <c r="F53" s="65"/>
      <c r="G53" s="65"/>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row>
    <row r="54" spans="1:38" x14ac:dyDescent="0.2">
      <c r="A54" s="109">
        <f>A53+0.01</f>
        <v>11.01</v>
      </c>
      <c r="B54" s="41" t="s">
        <v>79</v>
      </c>
      <c r="C54" s="54"/>
      <c r="D54" s="62" t="s">
        <v>235</v>
      </c>
      <c r="E54" s="63" t="s">
        <v>73</v>
      </c>
      <c r="F54" s="73">
        <f t="shared" ref="F54:F72" ca="1" si="19">OFFSET($H54,0,analysis_start-2018,1,1)+NPV(discountrate,OFFSET($H54,0,analysis_start-2018+1,1,analysis_period))</f>
        <v>0</v>
      </c>
      <c r="G54" s="73">
        <f>SUM(H54:AL54)</f>
        <v>0</v>
      </c>
      <c r="H54" s="79">
        <v>0</v>
      </c>
      <c r="I54" s="79">
        <v>0</v>
      </c>
      <c r="J54" s="79">
        <v>0</v>
      </c>
      <c r="K54" s="79">
        <v>0</v>
      </c>
      <c r="L54" s="79">
        <v>0</v>
      </c>
      <c r="M54" s="79">
        <v>0</v>
      </c>
      <c r="N54" s="79">
        <v>0</v>
      </c>
      <c r="O54" s="79">
        <v>0</v>
      </c>
      <c r="P54" s="79">
        <v>0</v>
      </c>
      <c r="Q54" s="79">
        <v>0</v>
      </c>
      <c r="R54" s="79">
        <v>0</v>
      </c>
      <c r="S54" s="79">
        <v>0</v>
      </c>
      <c r="T54" s="79">
        <v>0</v>
      </c>
      <c r="U54" s="79">
        <v>0</v>
      </c>
      <c r="V54" s="79">
        <v>0</v>
      </c>
      <c r="W54" s="79">
        <v>0</v>
      </c>
      <c r="X54" s="79">
        <v>0</v>
      </c>
      <c r="Y54" s="79">
        <v>0</v>
      </c>
      <c r="Z54" s="79">
        <v>0</v>
      </c>
      <c r="AA54" s="79">
        <v>0</v>
      </c>
      <c r="AB54" s="79">
        <v>0</v>
      </c>
      <c r="AC54" s="79">
        <v>0</v>
      </c>
      <c r="AD54" s="79">
        <v>0</v>
      </c>
      <c r="AE54" s="79">
        <v>0</v>
      </c>
      <c r="AF54" s="79">
        <v>0</v>
      </c>
      <c r="AG54" s="79">
        <v>0</v>
      </c>
      <c r="AH54" s="79">
        <v>0</v>
      </c>
      <c r="AI54" s="79">
        <v>0</v>
      </c>
      <c r="AJ54" s="79">
        <v>0</v>
      </c>
      <c r="AK54" s="79">
        <v>0</v>
      </c>
      <c r="AL54" s="79">
        <v>0</v>
      </c>
    </row>
    <row r="55" spans="1:38" x14ac:dyDescent="0.2">
      <c r="A55" s="109">
        <f t="shared" ref="A55:A72" si="20">A54+0.01</f>
        <v>11.02</v>
      </c>
      <c r="B55" s="41" t="s">
        <v>43</v>
      </c>
      <c r="C55" s="54"/>
      <c r="D55" s="62" t="s">
        <v>154</v>
      </c>
      <c r="E55" s="63" t="s">
        <v>73</v>
      </c>
      <c r="F55" s="74">
        <f t="shared" ca="1" si="19"/>
        <v>0</v>
      </c>
      <c r="G55" s="74">
        <f t="shared" ref="G55:G72" si="21">SUM(H55:AL55)</f>
        <v>0</v>
      </c>
      <c r="H55" s="79">
        <v>0</v>
      </c>
      <c r="I55" s="79">
        <v>0</v>
      </c>
      <c r="J55" s="79">
        <v>0</v>
      </c>
      <c r="K55" s="79">
        <v>0</v>
      </c>
      <c r="L55" s="79">
        <v>0</v>
      </c>
      <c r="M55" s="79">
        <v>0</v>
      </c>
      <c r="N55" s="79">
        <v>0</v>
      </c>
      <c r="O55" s="79">
        <v>0</v>
      </c>
      <c r="P55" s="79">
        <v>0</v>
      </c>
      <c r="Q55" s="79">
        <v>0</v>
      </c>
      <c r="R55" s="79">
        <v>0</v>
      </c>
      <c r="S55" s="79">
        <v>0</v>
      </c>
      <c r="T55" s="79">
        <v>0</v>
      </c>
      <c r="U55" s="79">
        <v>0</v>
      </c>
      <c r="V55" s="79">
        <v>0</v>
      </c>
      <c r="W55" s="79">
        <v>0</v>
      </c>
      <c r="X55" s="79">
        <v>0</v>
      </c>
      <c r="Y55" s="79">
        <v>0</v>
      </c>
      <c r="Z55" s="79">
        <v>0</v>
      </c>
      <c r="AA55" s="79">
        <v>0</v>
      </c>
      <c r="AB55" s="79">
        <v>0</v>
      </c>
      <c r="AC55" s="79">
        <v>0</v>
      </c>
      <c r="AD55" s="79">
        <v>0</v>
      </c>
      <c r="AE55" s="79">
        <v>0</v>
      </c>
      <c r="AF55" s="79">
        <v>0</v>
      </c>
      <c r="AG55" s="79">
        <v>0</v>
      </c>
      <c r="AH55" s="79">
        <v>0</v>
      </c>
      <c r="AI55" s="79">
        <v>0</v>
      </c>
      <c r="AJ55" s="79">
        <v>0</v>
      </c>
      <c r="AK55" s="79">
        <v>0</v>
      </c>
      <c r="AL55" s="79">
        <v>0</v>
      </c>
    </row>
    <row r="56" spans="1:38" x14ac:dyDescent="0.2">
      <c r="A56" s="109">
        <f t="shared" si="20"/>
        <v>11.03</v>
      </c>
      <c r="B56" s="41" t="s">
        <v>80</v>
      </c>
      <c r="C56" s="54"/>
      <c r="D56" s="62" t="s">
        <v>154</v>
      </c>
      <c r="E56" s="63" t="s">
        <v>73</v>
      </c>
      <c r="F56" s="74">
        <f t="shared" ca="1" si="19"/>
        <v>0</v>
      </c>
      <c r="G56" s="74">
        <f t="shared" si="21"/>
        <v>0</v>
      </c>
      <c r="H56" s="79">
        <v>0</v>
      </c>
      <c r="I56" s="79">
        <v>0</v>
      </c>
      <c r="J56" s="79">
        <v>0</v>
      </c>
      <c r="K56" s="79">
        <v>0</v>
      </c>
      <c r="L56" s="79">
        <v>0</v>
      </c>
      <c r="M56" s="79">
        <v>0</v>
      </c>
      <c r="N56" s="79">
        <v>0</v>
      </c>
      <c r="O56" s="79">
        <v>0</v>
      </c>
      <c r="P56" s="79">
        <v>0</v>
      </c>
      <c r="Q56" s="79">
        <v>0</v>
      </c>
      <c r="R56" s="79">
        <v>0</v>
      </c>
      <c r="S56" s="79">
        <v>0</v>
      </c>
      <c r="T56" s="79">
        <v>0</v>
      </c>
      <c r="U56" s="79">
        <v>0</v>
      </c>
      <c r="V56" s="79">
        <v>0</v>
      </c>
      <c r="W56" s="79">
        <v>0</v>
      </c>
      <c r="X56" s="79">
        <v>0</v>
      </c>
      <c r="Y56" s="79">
        <v>0</v>
      </c>
      <c r="Z56" s="79">
        <v>0</v>
      </c>
      <c r="AA56" s="79">
        <v>0</v>
      </c>
      <c r="AB56" s="79">
        <v>0</v>
      </c>
      <c r="AC56" s="79">
        <v>0</v>
      </c>
      <c r="AD56" s="79">
        <v>0</v>
      </c>
      <c r="AE56" s="79">
        <v>0</v>
      </c>
      <c r="AF56" s="79">
        <v>0</v>
      </c>
      <c r="AG56" s="79">
        <v>0</v>
      </c>
      <c r="AH56" s="79">
        <v>0</v>
      </c>
      <c r="AI56" s="79">
        <v>0</v>
      </c>
      <c r="AJ56" s="79">
        <v>0</v>
      </c>
      <c r="AK56" s="79">
        <v>0</v>
      </c>
      <c r="AL56" s="79">
        <v>0</v>
      </c>
    </row>
    <row r="57" spans="1:38" x14ac:dyDescent="0.2">
      <c r="A57" s="109">
        <f t="shared" si="20"/>
        <v>11.04</v>
      </c>
      <c r="B57" s="41" t="s">
        <v>81</v>
      </c>
      <c r="C57" s="54"/>
      <c r="D57" s="62" t="s">
        <v>154</v>
      </c>
      <c r="E57" s="63" t="s">
        <v>73</v>
      </c>
      <c r="F57" s="74">
        <f t="shared" ca="1" si="19"/>
        <v>0</v>
      </c>
      <c r="G57" s="74">
        <f t="shared" si="21"/>
        <v>0</v>
      </c>
      <c r="H57" s="79">
        <v>0</v>
      </c>
      <c r="I57" s="79">
        <v>0</v>
      </c>
      <c r="J57" s="79">
        <v>0</v>
      </c>
      <c r="K57" s="79">
        <v>0</v>
      </c>
      <c r="L57" s="79">
        <v>0</v>
      </c>
      <c r="M57" s="79">
        <v>0</v>
      </c>
      <c r="N57" s="79">
        <v>0</v>
      </c>
      <c r="O57" s="79">
        <v>0</v>
      </c>
      <c r="P57" s="79">
        <v>0</v>
      </c>
      <c r="Q57" s="79">
        <v>0</v>
      </c>
      <c r="R57" s="79">
        <v>0</v>
      </c>
      <c r="S57" s="79">
        <v>0</v>
      </c>
      <c r="T57" s="79">
        <v>0</v>
      </c>
      <c r="U57" s="79">
        <v>0</v>
      </c>
      <c r="V57" s="79">
        <v>0</v>
      </c>
      <c r="W57" s="79">
        <v>0</v>
      </c>
      <c r="X57" s="79">
        <v>0</v>
      </c>
      <c r="Y57" s="79">
        <v>0</v>
      </c>
      <c r="Z57" s="79">
        <v>0</v>
      </c>
      <c r="AA57" s="79">
        <v>0</v>
      </c>
      <c r="AB57" s="79">
        <v>0</v>
      </c>
      <c r="AC57" s="79">
        <v>0</v>
      </c>
      <c r="AD57" s="79">
        <v>0</v>
      </c>
      <c r="AE57" s="79">
        <v>0</v>
      </c>
      <c r="AF57" s="79">
        <v>0</v>
      </c>
      <c r="AG57" s="79">
        <v>0</v>
      </c>
      <c r="AH57" s="79">
        <v>0</v>
      </c>
      <c r="AI57" s="79">
        <v>0</v>
      </c>
      <c r="AJ57" s="79">
        <v>0</v>
      </c>
      <c r="AK57" s="79">
        <v>0</v>
      </c>
      <c r="AL57" s="79">
        <v>0</v>
      </c>
    </row>
    <row r="58" spans="1:38" x14ac:dyDescent="0.2">
      <c r="A58" s="109">
        <f t="shared" si="20"/>
        <v>11.049999999999999</v>
      </c>
      <c r="B58" s="41" t="s">
        <v>82</v>
      </c>
      <c r="C58" s="54"/>
      <c r="D58" s="62" t="s">
        <v>154</v>
      </c>
      <c r="E58" s="63" t="s">
        <v>73</v>
      </c>
      <c r="F58" s="74">
        <f t="shared" ca="1" si="19"/>
        <v>0</v>
      </c>
      <c r="G58" s="74">
        <f t="shared" si="21"/>
        <v>0</v>
      </c>
      <c r="H58" s="79">
        <v>0</v>
      </c>
      <c r="I58" s="79">
        <v>0</v>
      </c>
      <c r="J58" s="79">
        <v>0</v>
      </c>
      <c r="K58" s="79">
        <v>0</v>
      </c>
      <c r="L58" s="79">
        <v>0</v>
      </c>
      <c r="M58" s="79">
        <v>0</v>
      </c>
      <c r="N58" s="79">
        <v>0</v>
      </c>
      <c r="O58" s="79">
        <v>0</v>
      </c>
      <c r="P58" s="79">
        <v>0</v>
      </c>
      <c r="Q58" s="79">
        <v>0</v>
      </c>
      <c r="R58" s="79">
        <v>0</v>
      </c>
      <c r="S58" s="79">
        <v>0</v>
      </c>
      <c r="T58" s="79">
        <v>0</v>
      </c>
      <c r="U58" s="79">
        <v>0</v>
      </c>
      <c r="V58" s="79">
        <v>0</v>
      </c>
      <c r="W58" s="79">
        <v>0</v>
      </c>
      <c r="X58" s="79">
        <v>0</v>
      </c>
      <c r="Y58" s="79">
        <v>0</v>
      </c>
      <c r="Z58" s="79">
        <v>0</v>
      </c>
      <c r="AA58" s="79">
        <v>0</v>
      </c>
      <c r="AB58" s="79">
        <v>0</v>
      </c>
      <c r="AC58" s="79">
        <v>0</v>
      </c>
      <c r="AD58" s="79">
        <v>0</v>
      </c>
      <c r="AE58" s="79">
        <v>0</v>
      </c>
      <c r="AF58" s="79">
        <v>0</v>
      </c>
      <c r="AG58" s="79">
        <v>0</v>
      </c>
      <c r="AH58" s="79">
        <v>0</v>
      </c>
      <c r="AI58" s="79">
        <v>0</v>
      </c>
      <c r="AJ58" s="79">
        <v>0</v>
      </c>
      <c r="AK58" s="79">
        <v>0</v>
      </c>
      <c r="AL58" s="79">
        <v>0</v>
      </c>
    </row>
    <row r="59" spans="1:38" x14ac:dyDescent="0.2">
      <c r="A59" s="109">
        <f t="shared" si="20"/>
        <v>11.059999999999999</v>
      </c>
      <c r="B59" s="41" t="s">
        <v>91</v>
      </c>
      <c r="C59" s="54"/>
      <c r="D59" s="62" t="s">
        <v>154</v>
      </c>
      <c r="E59" s="63" t="s">
        <v>73</v>
      </c>
      <c r="F59" s="74">
        <f t="shared" ca="1" si="19"/>
        <v>0</v>
      </c>
      <c r="G59" s="74">
        <f t="shared" si="21"/>
        <v>0</v>
      </c>
      <c r="H59" s="79">
        <v>0</v>
      </c>
      <c r="I59" s="79">
        <v>0</v>
      </c>
      <c r="J59" s="79">
        <v>0</v>
      </c>
      <c r="K59" s="79">
        <v>0</v>
      </c>
      <c r="L59" s="79">
        <v>0</v>
      </c>
      <c r="M59" s="79">
        <v>0</v>
      </c>
      <c r="N59" s="79">
        <v>0</v>
      </c>
      <c r="O59" s="79">
        <v>0</v>
      </c>
      <c r="P59" s="79">
        <v>0</v>
      </c>
      <c r="Q59" s="79">
        <v>0</v>
      </c>
      <c r="R59" s="79">
        <v>0</v>
      </c>
      <c r="S59" s="79">
        <v>0</v>
      </c>
      <c r="T59" s="79">
        <v>0</v>
      </c>
      <c r="U59" s="79">
        <v>0</v>
      </c>
      <c r="V59" s="79">
        <v>0</v>
      </c>
      <c r="W59" s="79">
        <v>0</v>
      </c>
      <c r="X59" s="79">
        <v>0</v>
      </c>
      <c r="Y59" s="79">
        <v>0</v>
      </c>
      <c r="Z59" s="79">
        <v>0</v>
      </c>
      <c r="AA59" s="79">
        <v>0</v>
      </c>
      <c r="AB59" s="79">
        <v>0</v>
      </c>
      <c r="AC59" s="79">
        <v>0</v>
      </c>
      <c r="AD59" s="79">
        <v>0</v>
      </c>
      <c r="AE59" s="79">
        <v>0</v>
      </c>
      <c r="AF59" s="79">
        <v>0</v>
      </c>
      <c r="AG59" s="79">
        <v>0</v>
      </c>
      <c r="AH59" s="79">
        <v>0</v>
      </c>
      <c r="AI59" s="79">
        <v>0</v>
      </c>
      <c r="AJ59" s="79">
        <v>0</v>
      </c>
      <c r="AK59" s="79">
        <v>0</v>
      </c>
      <c r="AL59" s="79">
        <v>0</v>
      </c>
    </row>
    <row r="60" spans="1:38" x14ac:dyDescent="0.2">
      <c r="A60" s="109">
        <f t="shared" si="20"/>
        <v>11.069999999999999</v>
      </c>
      <c r="B60" s="41" t="s">
        <v>44</v>
      </c>
      <c r="C60" s="54"/>
      <c r="D60" s="62" t="s">
        <v>154</v>
      </c>
      <c r="E60" s="63" t="s">
        <v>73</v>
      </c>
      <c r="F60" s="74">
        <f t="shared" ca="1" si="19"/>
        <v>0</v>
      </c>
      <c r="G60" s="74">
        <f t="shared" si="21"/>
        <v>0</v>
      </c>
      <c r="H60" s="79">
        <v>0</v>
      </c>
      <c r="I60" s="79">
        <v>0</v>
      </c>
      <c r="J60" s="79">
        <v>0</v>
      </c>
      <c r="K60" s="79">
        <v>0</v>
      </c>
      <c r="L60" s="79">
        <v>0</v>
      </c>
      <c r="M60" s="79">
        <v>0</v>
      </c>
      <c r="N60" s="79">
        <v>0</v>
      </c>
      <c r="O60" s="79">
        <v>0</v>
      </c>
      <c r="P60" s="79">
        <v>0</v>
      </c>
      <c r="Q60" s="79">
        <v>0</v>
      </c>
      <c r="R60" s="79">
        <v>0</v>
      </c>
      <c r="S60" s="79">
        <v>0</v>
      </c>
      <c r="T60" s="79">
        <v>0</v>
      </c>
      <c r="U60" s="79">
        <v>0</v>
      </c>
      <c r="V60" s="79">
        <v>0</v>
      </c>
      <c r="W60" s="79">
        <v>0</v>
      </c>
      <c r="X60" s="79">
        <v>0</v>
      </c>
      <c r="Y60" s="79">
        <v>0</v>
      </c>
      <c r="Z60" s="79">
        <v>0</v>
      </c>
      <c r="AA60" s="79">
        <v>0</v>
      </c>
      <c r="AB60" s="79">
        <v>0</v>
      </c>
      <c r="AC60" s="79">
        <v>0</v>
      </c>
      <c r="AD60" s="79">
        <v>0</v>
      </c>
      <c r="AE60" s="79">
        <v>0</v>
      </c>
      <c r="AF60" s="79">
        <v>0</v>
      </c>
      <c r="AG60" s="79">
        <v>0</v>
      </c>
      <c r="AH60" s="79">
        <v>0</v>
      </c>
      <c r="AI60" s="79">
        <v>0</v>
      </c>
      <c r="AJ60" s="79">
        <v>0</v>
      </c>
      <c r="AK60" s="79">
        <v>0</v>
      </c>
      <c r="AL60" s="79">
        <v>0</v>
      </c>
    </row>
    <row r="61" spans="1:38" x14ac:dyDescent="0.2">
      <c r="A61" s="109">
        <f t="shared" si="20"/>
        <v>11.079999999999998</v>
      </c>
      <c r="B61" s="41" t="s">
        <v>151</v>
      </c>
      <c r="C61" s="110"/>
      <c r="D61" s="62" t="s">
        <v>154</v>
      </c>
      <c r="E61" s="63" t="s">
        <v>73</v>
      </c>
      <c r="F61" s="74">
        <f t="shared" ca="1" si="19"/>
        <v>0</v>
      </c>
      <c r="G61" s="74">
        <f t="shared" si="21"/>
        <v>0</v>
      </c>
      <c r="H61" s="79">
        <v>0</v>
      </c>
      <c r="I61" s="79">
        <v>0</v>
      </c>
      <c r="J61" s="79">
        <v>0</v>
      </c>
      <c r="K61" s="79">
        <v>0</v>
      </c>
      <c r="L61" s="79">
        <v>0</v>
      </c>
      <c r="M61" s="79">
        <v>0</v>
      </c>
      <c r="N61" s="79">
        <v>0</v>
      </c>
      <c r="O61" s="79">
        <v>0</v>
      </c>
      <c r="P61" s="79">
        <v>0</v>
      </c>
      <c r="Q61" s="79">
        <v>0</v>
      </c>
      <c r="R61" s="79">
        <v>0</v>
      </c>
      <c r="S61" s="79">
        <v>0</v>
      </c>
      <c r="T61" s="79">
        <v>0</v>
      </c>
      <c r="U61" s="79">
        <v>0</v>
      </c>
      <c r="V61" s="79">
        <v>0</v>
      </c>
      <c r="W61" s="79">
        <v>0</v>
      </c>
      <c r="X61" s="79">
        <v>0</v>
      </c>
      <c r="Y61" s="79">
        <v>0</v>
      </c>
      <c r="Z61" s="79">
        <v>0</v>
      </c>
      <c r="AA61" s="79">
        <v>0</v>
      </c>
      <c r="AB61" s="79">
        <v>0</v>
      </c>
      <c r="AC61" s="79">
        <v>0</v>
      </c>
      <c r="AD61" s="79">
        <v>0</v>
      </c>
      <c r="AE61" s="79">
        <v>0</v>
      </c>
      <c r="AF61" s="79">
        <v>0</v>
      </c>
      <c r="AG61" s="79">
        <v>0</v>
      </c>
      <c r="AH61" s="79">
        <v>0</v>
      </c>
      <c r="AI61" s="79">
        <v>0</v>
      </c>
      <c r="AJ61" s="79">
        <v>0</v>
      </c>
      <c r="AK61" s="79">
        <v>0</v>
      </c>
      <c r="AL61" s="79">
        <v>0</v>
      </c>
    </row>
    <row r="62" spans="1:38" x14ac:dyDescent="0.2">
      <c r="A62" s="109">
        <f t="shared" si="20"/>
        <v>11.089999999999998</v>
      </c>
      <c r="B62" s="41" t="s">
        <v>83</v>
      </c>
      <c r="C62" s="110"/>
      <c r="D62" s="62" t="s">
        <v>154</v>
      </c>
      <c r="E62" s="63" t="s">
        <v>73</v>
      </c>
      <c r="F62" s="74">
        <f t="shared" ca="1" si="19"/>
        <v>0</v>
      </c>
      <c r="G62" s="74">
        <f t="shared" si="21"/>
        <v>0</v>
      </c>
      <c r="H62" s="79">
        <v>0</v>
      </c>
      <c r="I62" s="79">
        <v>0</v>
      </c>
      <c r="J62" s="79">
        <v>0</v>
      </c>
      <c r="K62" s="79">
        <v>0</v>
      </c>
      <c r="L62" s="79">
        <v>0</v>
      </c>
      <c r="M62" s="79">
        <v>0</v>
      </c>
      <c r="N62" s="79">
        <v>0</v>
      </c>
      <c r="O62" s="79">
        <v>0</v>
      </c>
      <c r="P62" s="79">
        <v>0</v>
      </c>
      <c r="Q62" s="79">
        <v>0</v>
      </c>
      <c r="R62" s="79">
        <v>0</v>
      </c>
      <c r="S62" s="79">
        <v>0</v>
      </c>
      <c r="T62" s="79">
        <v>0</v>
      </c>
      <c r="U62" s="79">
        <v>0</v>
      </c>
      <c r="V62" s="79">
        <v>0</v>
      </c>
      <c r="W62" s="79">
        <v>0</v>
      </c>
      <c r="X62" s="79">
        <v>0</v>
      </c>
      <c r="Y62" s="79">
        <v>0</v>
      </c>
      <c r="Z62" s="79">
        <v>0</v>
      </c>
      <c r="AA62" s="79">
        <v>0</v>
      </c>
      <c r="AB62" s="79">
        <v>0</v>
      </c>
      <c r="AC62" s="79">
        <v>0</v>
      </c>
      <c r="AD62" s="79">
        <v>0</v>
      </c>
      <c r="AE62" s="79">
        <v>0</v>
      </c>
      <c r="AF62" s="79">
        <v>0</v>
      </c>
      <c r="AG62" s="79">
        <v>0</v>
      </c>
      <c r="AH62" s="79">
        <v>0</v>
      </c>
      <c r="AI62" s="79">
        <v>0</v>
      </c>
      <c r="AJ62" s="79">
        <v>0</v>
      </c>
      <c r="AK62" s="79">
        <v>0</v>
      </c>
      <c r="AL62" s="79">
        <v>0</v>
      </c>
    </row>
    <row r="63" spans="1:38" x14ac:dyDescent="0.2">
      <c r="A63" s="109">
        <f t="shared" si="20"/>
        <v>11.099999999999998</v>
      </c>
      <c r="B63" s="41" t="s">
        <v>84</v>
      </c>
      <c r="C63" s="110"/>
      <c r="D63" s="62" t="s">
        <v>154</v>
      </c>
      <c r="E63" s="63" t="s">
        <v>73</v>
      </c>
      <c r="F63" s="74">
        <f t="shared" ca="1" si="19"/>
        <v>0</v>
      </c>
      <c r="G63" s="74">
        <f t="shared" si="21"/>
        <v>0</v>
      </c>
      <c r="H63" s="79">
        <v>0</v>
      </c>
      <c r="I63" s="79">
        <v>0</v>
      </c>
      <c r="J63" s="79">
        <v>0</v>
      </c>
      <c r="K63" s="79">
        <v>0</v>
      </c>
      <c r="L63" s="79">
        <v>0</v>
      </c>
      <c r="M63" s="79">
        <v>0</v>
      </c>
      <c r="N63" s="79">
        <v>0</v>
      </c>
      <c r="O63" s="79">
        <v>0</v>
      </c>
      <c r="P63" s="79">
        <v>0</v>
      </c>
      <c r="Q63" s="79">
        <v>0</v>
      </c>
      <c r="R63" s="79">
        <v>0</v>
      </c>
      <c r="S63" s="79">
        <v>0</v>
      </c>
      <c r="T63" s="79">
        <v>0</v>
      </c>
      <c r="U63" s="79">
        <v>0</v>
      </c>
      <c r="V63" s="79">
        <v>0</v>
      </c>
      <c r="W63" s="79">
        <v>0</v>
      </c>
      <c r="X63" s="79">
        <v>0</v>
      </c>
      <c r="Y63" s="79">
        <v>0</v>
      </c>
      <c r="Z63" s="79">
        <v>0</v>
      </c>
      <c r="AA63" s="79">
        <v>0</v>
      </c>
      <c r="AB63" s="79">
        <v>0</v>
      </c>
      <c r="AC63" s="79">
        <v>0</v>
      </c>
      <c r="AD63" s="79">
        <v>0</v>
      </c>
      <c r="AE63" s="79">
        <v>0</v>
      </c>
      <c r="AF63" s="79">
        <v>0</v>
      </c>
      <c r="AG63" s="79">
        <v>0</v>
      </c>
      <c r="AH63" s="79">
        <v>0</v>
      </c>
      <c r="AI63" s="79">
        <v>0</v>
      </c>
      <c r="AJ63" s="79">
        <v>0</v>
      </c>
      <c r="AK63" s="79">
        <v>0</v>
      </c>
      <c r="AL63" s="79">
        <v>0</v>
      </c>
    </row>
    <row r="64" spans="1:38" x14ac:dyDescent="0.2">
      <c r="A64" s="109">
        <f t="shared" si="20"/>
        <v>11.109999999999998</v>
      </c>
      <c r="B64" s="41" t="s">
        <v>85</v>
      </c>
      <c r="C64" s="54"/>
      <c r="D64" s="62" t="s">
        <v>154</v>
      </c>
      <c r="E64" s="63" t="s">
        <v>73</v>
      </c>
      <c r="F64" s="74">
        <f t="shared" ca="1" si="19"/>
        <v>0</v>
      </c>
      <c r="G64" s="74">
        <f t="shared" si="21"/>
        <v>0</v>
      </c>
      <c r="H64" s="79">
        <v>0</v>
      </c>
      <c r="I64" s="79">
        <v>0</v>
      </c>
      <c r="J64" s="79">
        <v>0</v>
      </c>
      <c r="K64" s="79">
        <v>0</v>
      </c>
      <c r="L64" s="79">
        <v>0</v>
      </c>
      <c r="M64" s="79">
        <v>0</v>
      </c>
      <c r="N64" s="79">
        <v>0</v>
      </c>
      <c r="O64" s="79">
        <v>0</v>
      </c>
      <c r="P64" s="79">
        <v>0</v>
      </c>
      <c r="Q64" s="79">
        <v>0</v>
      </c>
      <c r="R64" s="79">
        <v>0</v>
      </c>
      <c r="S64" s="79">
        <v>0</v>
      </c>
      <c r="T64" s="79">
        <v>0</v>
      </c>
      <c r="U64" s="79">
        <v>0</v>
      </c>
      <c r="V64" s="79">
        <v>0</v>
      </c>
      <c r="W64" s="79">
        <v>0</v>
      </c>
      <c r="X64" s="79">
        <v>0</v>
      </c>
      <c r="Y64" s="79">
        <v>0</v>
      </c>
      <c r="Z64" s="79">
        <v>0</v>
      </c>
      <c r="AA64" s="79">
        <v>0</v>
      </c>
      <c r="AB64" s="79">
        <v>0</v>
      </c>
      <c r="AC64" s="79">
        <v>0</v>
      </c>
      <c r="AD64" s="79">
        <v>0</v>
      </c>
      <c r="AE64" s="79">
        <v>0</v>
      </c>
      <c r="AF64" s="79">
        <v>0</v>
      </c>
      <c r="AG64" s="79">
        <v>0</v>
      </c>
      <c r="AH64" s="79">
        <v>0</v>
      </c>
      <c r="AI64" s="79">
        <v>0</v>
      </c>
      <c r="AJ64" s="79">
        <v>0</v>
      </c>
      <c r="AK64" s="79">
        <v>0</v>
      </c>
      <c r="AL64" s="79">
        <v>0</v>
      </c>
    </row>
    <row r="65" spans="1:38" x14ac:dyDescent="0.2">
      <c r="A65" s="109">
        <f t="shared" si="20"/>
        <v>11.119999999999997</v>
      </c>
      <c r="B65" s="41" t="s">
        <v>86</v>
      </c>
      <c r="C65" s="54"/>
      <c r="D65" s="62" t="s">
        <v>154</v>
      </c>
      <c r="E65" s="63" t="s">
        <v>73</v>
      </c>
      <c r="F65" s="74">
        <f t="shared" ca="1" si="19"/>
        <v>0</v>
      </c>
      <c r="G65" s="74">
        <f t="shared" si="21"/>
        <v>0</v>
      </c>
      <c r="H65" s="79">
        <f>2%*H43</f>
        <v>0</v>
      </c>
      <c r="I65" s="79">
        <f t="shared" ref="I65:AL65" si="22">2%*I43</f>
        <v>0</v>
      </c>
      <c r="J65" s="79">
        <f t="shared" si="22"/>
        <v>0</v>
      </c>
      <c r="K65" s="79">
        <f t="shared" si="22"/>
        <v>0</v>
      </c>
      <c r="L65" s="79">
        <f t="shared" si="22"/>
        <v>0</v>
      </c>
      <c r="M65" s="79">
        <f t="shared" si="22"/>
        <v>0</v>
      </c>
      <c r="N65" s="79">
        <f t="shared" si="22"/>
        <v>0</v>
      </c>
      <c r="O65" s="79">
        <f t="shared" si="22"/>
        <v>0</v>
      </c>
      <c r="P65" s="79">
        <f t="shared" si="22"/>
        <v>0</v>
      </c>
      <c r="Q65" s="79">
        <f t="shared" si="22"/>
        <v>0</v>
      </c>
      <c r="R65" s="79">
        <f t="shared" si="22"/>
        <v>0</v>
      </c>
      <c r="S65" s="79">
        <f t="shared" si="22"/>
        <v>0</v>
      </c>
      <c r="T65" s="79">
        <f t="shared" si="22"/>
        <v>0</v>
      </c>
      <c r="U65" s="79">
        <f t="shared" si="22"/>
        <v>0</v>
      </c>
      <c r="V65" s="79">
        <f t="shared" si="22"/>
        <v>0</v>
      </c>
      <c r="W65" s="79">
        <f t="shared" si="22"/>
        <v>0</v>
      </c>
      <c r="X65" s="79">
        <f t="shared" si="22"/>
        <v>0</v>
      </c>
      <c r="Y65" s="79">
        <f t="shared" si="22"/>
        <v>0</v>
      </c>
      <c r="Z65" s="79">
        <f t="shared" si="22"/>
        <v>0</v>
      </c>
      <c r="AA65" s="79">
        <f t="shared" si="22"/>
        <v>0</v>
      </c>
      <c r="AB65" s="79">
        <f t="shared" si="22"/>
        <v>0</v>
      </c>
      <c r="AC65" s="79">
        <f t="shared" si="22"/>
        <v>0</v>
      </c>
      <c r="AD65" s="79">
        <f t="shared" si="22"/>
        <v>0</v>
      </c>
      <c r="AE65" s="79">
        <f t="shared" si="22"/>
        <v>0</v>
      </c>
      <c r="AF65" s="79">
        <f t="shared" si="22"/>
        <v>0</v>
      </c>
      <c r="AG65" s="79">
        <f t="shared" si="22"/>
        <v>0</v>
      </c>
      <c r="AH65" s="79">
        <f t="shared" si="22"/>
        <v>0</v>
      </c>
      <c r="AI65" s="79">
        <f t="shared" si="22"/>
        <v>0</v>
      </c>
      <c r="AJ65" s="79">
        <f t="shared" si="22"/>
        <v>0</v>
      </c>
      <c r="AK65" s="79">
        <f t="shared" si="22"/>
        <v>0</v>
      </c>
      <c r="AL65" s="79">
        <f t="shared" si="22"/>
        <v>0</v>
      </c>
    </row>
    <row r="66" spans="1:38" x14ac:dyDescent="0.2">
      <c r="A66" s="109">
        <f t="shared" si="20"/>
        <v>11.129999999999997</v>
      </c>
      <c r="B66" s="41" t="s">
        <v>41</v>
      </c>
      <c r="C66" s="54"/>
      <c r="D66" s="62" t="s">
        <v>154</v>
      </c>
      <c r="E66" s="63" t="s">
        <v>73</v>
      </c>
      <c r="F66" s="74">
        <f t="shared" ca="1" si="19"/>
        <v>0</v>
      </c>
      <c r="G66" s="74">
        <f t="shared" si="21"/>
        <v>0</v>
      </c>
      <c r="H66" s="79">
        <v>0</v>
      </c>
      <c r="I66" s="79">
        <v>0</v>
      </c>
      <c r="J66" s="79">
        <v>0</v>
      </c>
      <c r="K66" s="79">
        <v>0</v>
      </c>
      <c r="L66" s="79">
        <v>0</v>
      </c>
      <c r="M66" s="79">
        <v>0</v>
      </c>
      <c r="N66" s="79">
        <v>0</v>
      </c>
      <c r="O66" s="79">
        <v>0</v>
      </c>
      <c r="P66" s="79">
        <v>0</v>
      </c>
      <c r="Q66" s="79">
        <v>0</v>
      </c>
      <c r="R66" s="79">
        <v>0</v>
      </c>
      <c r="S66" s="79">
        <v>0</v>
      </c>
      <c r="T66" s="79">
        <v>0</v>
      </c>
      <c r="U66" s="79">
        <v>0</v>
      </c>
      <c r="V66" s="79">
        <v>0</v>
      </c>
      <c r="W66" s="79">
        <v>0</v>
      </c>
      <c r="X66" s="79">
        <v>0</v>
      </c>
      <c r="Y66" s="79">
        <v>0</v>
      </c>
      <c r="Z66" s="79">
        <v>0</v>
      </c>
      <c r="AA66" s="79">
        <v>0</v>
      </c>
      <c r="AB66" s="79">
        <v>0</v>
      </c>
      <c r="AC66" s="79">
        <v>0</v>
      </c>
      <c r="AD66" s="79">
        <v>0</v>
      </c>
      <c r="AE66" s="79">
        <v>0</v>
      </c>
      <c r="AF66" s="79">
        <v>0</v>
      </c>
      <c r="AG66" s="79">
        <v>0</v>
      </c>
      <c r="AH66" s="79">
        <v>0</v>
      </c>
      <c r="AI66" s="79">
        <v>0</v>
      </c>
      <c r="AJ66" s="79">
        <v>0</v>
      </c>
      <c r="AK66" s="79">
        <v>0</v>
      </c>
      <c r="AL66" s="79">
        <v>0</v>
      </c>
    </row>
    <row r="67" spans="1:38" x14ac:dyDescent="0.2">
      <c r="A67" s="109">
        <f t="shared" si="20"/>
        <v>11.139999999999997</v>
      </c>
      <c r="B67" s="41" t="s">
        <v>40</v>
      </c>
      <c r="C67" s="54"/>
      <c r="D67" s="62" t="s">
        <v>154</v>
      </c>
      <c r="E67" s="63" t="s">
        <v>73</v>
      </c>
      <c r="F67" s="74">
        <f t="shared" ca="1" si="19"/>
        <v>0</v>
      </c>
      <c r="G67" s="74">
        <f t="shared" si="21"/>
        <v>0</v>
      </c>
      <c r="H67" s="79">
        <v>0</v>
      </c>
      <c r="I67" s="79">
        <v>0</v>
      </c>
      <c r="J67" s="79">
        <v>0</v>
      </c>
      <c r="K67" s="79">
        <v>0</v>
      </c>
      <c r="L67" s="79">
        <v>0</v>
      </c>
      <c r="M67" s="79">
        <v>0</v>
      </c>
      <c r="N67" s="79">
        <v>0</v>
      </c>
      <c r="O67" s="79">
        <v>0</v>
      </c>
      <c r="P67" s="79">
        <v>0</v>
      </c>
      <c r="Q67" s="79">
        <v>0</v>
      </c>
      <c r="R67" s="79">
        <v>0</v>
      </c>
      <c r="S67" s="79">
        <v>0</v>
      </c>
      <c r="T67" s="79">
        <v>0</v>
      </c>
      <c r="U67" s="79">
        <v>0</v>
      </c>
      <c r="V67" s="79">
        <v>0</v>
      </c>
      <c r="W67" s="79">
        <v>0</v>
      </c>
      <c r="X67" s="79">
        <v>0</v>
      </c>
      <c r="Y67" s="79">
        <v>0</v>
      </c>
      <c r="Z67" s="79">
        <v>0</v>
      </c>
      <c r="AA67" s="79">
        <v>0</v>
      </c>
      <c r="AB67" s="79">
        <v>0</v>
      </c>
      <c r="AC67" s="79">
        <v>0</v>
      </c>
      <c r="AD67" s="79">
        <v>0</v>
      </c>
      <c r="AE67" s="79">
        <v>0</v>
      </c>
      <c r="AF67" s="79">
        <v>0</v>
      </c>
      <c r="AG67" s="79">
        <v>0</v>
      </c>
      <c r="AH67" s="79">
        <v>0</v>
      </c>
      <c r="AI67" s="79">
        <v>0</v>
      </c>
      <c r="AJ67" s="79">
        <v>0</v>
      </c>
      <c r="AK67" s="79">
        <v>0</v>
      </c>
      <c r="AL67" s="79">
        <v>0</v>
      </c>
    </row>
    <row r="68" spans="1:38" x14ac:dyDescent="0.2">
      <c r="A68" s="109">
        <f t="shared" si="20"/>
        <v>11.149999999999997</v>
      </c>
      <c r="B68" s="41" t="s">
        <v>199</v>
      </c>
      <c r="C68" s="110"/>
      <c r="D68" s="62" t="s">
        <v>203</v>
      </c>
      <c r="E68" s="63" t="s">
        <v>73</v>
      </c>
      <c r="F68" s="74">
        <f t="shared" ca="1" si="19"/>
        <v>0</v>
      </c>
      <c r="G68" s="74">
        <f t="shared" si="21"/>
        <v>0</v>
      </c>
      <c r="H68" s="79">
        <v>0</v>
      </c>
      <c r="I68" s="79">
        <v>0</v>
      </c>
      <c r="J68" s="79">
        <v>0</v>
      </c>
      <c r="K68" s="79">
        <v>0</v>
      </c>
      <c r="L68" s="79">
        <v>0</v>
      </c>
      <c r="M68" s="79">
        <v>0</v>
      </c>
      <c r="N68" s="79">
        <v>0</v>
      </c>
      <c r="O68" s="79">
        <v>0</v>
      </c>
      <c r="P68" s="79">
        <v>0</v>
      </c>
      <c r="Q68" s="79">
        <v>0</v>
      </c>
      <c r="R68" s="79">
        <v>0</v>
      </c>
      <c r="S68" s="79">
        <v>0</v>
      </c>
      <c r="T68" s="79">
        <v>0</v>
      </c>
      <c r="U68" s="79">
        <v>0</v>
      </c>
      <c r="V68" s="79">
        <v>0</v>
      </c>
      <c r="W68" s="79">
        <v>0</v>
      </c>
      <c r="X68" s="79">
        <v>0</v>
      </c>
      <c r="Y68" s="79">
        <v>0</v>
      </c>
      <c r="Z68" s="79">
        <v>0</v>
      </c>
      <c r="AA68" s="79">
        <v>0</v>
      </c>
      <c r="AB68" s="79">
        <v>0</v>
      </c>
      <c r="AC68" s="79">
        <v>0</v>
      </c>
      <c r="AD68" s="79">
        <v>0</v>
      </c>
      <c r="AE68" s="79">
        <v>0</v>
      </c>
      <c r="AF68" s="79">
        <v>0</v>
      </c>
      <c r="AG68" s="79">
        <v>0</v>
      </c>
      <c r="AH68" s="79">
        <v>0</v>
      </c>
      <c r="AI68" s="79">
        <v>0</v>
      </c>
      <c r="AJ68" s="79">
        <v>0</v>
      </c>
      <c r="AK68" s="79">
        <v>0</v>
      </c>
      <c r="AL68" s="79">
        <v>0</v>
      </c>
    </row>
    <row r="69" spans="1:38" x14ac:dyDescent="0.2">
      <c r="A69" s="109">
        <f t="shared" si="20"/>
        <v>11.159999999999997</v>
      </c>
      <c r="B69" s="41" t="s">
        <v>155</v>
      </c>
      <c r="C69" s="54"/>
      <c r="D69" s="62" t="s">
        <v>211</v>
      </c>
      <c r="E69" s="63" t="s">
        <v>73</v>
      </c>
      <c r="F69" s="74">
        <f t="shared" ca="1" si="19"/>
        <v>0</v>
      </c>
      <c r="G69" s="74">
        <f t="shared" si="21"/>
        <v>0</v>
      </c>
      <c r="H69" s="79">
        <v>0</v>
      </c>
      <c r="I69" s="79">
        <v>0</v>
      </c>
      <c r="J69" s="79">
        <v>0</v>
      </c>
      <c r="K69" s="79">
        <v>0</v>
      </c>
      <c r="L69" s="79">
        <v>0</v>
      </c>
      <c r="M69" s="79">
        <v>0</v>
      </c>
      <c r="N69" s="79">
        <v>0</v>
      </c>
      <c r="O69" s="79">
        <v>0</v>
      </c>
      <c r="P69" s="79">
        <v>0</v>
      </c>
      <c r="Q69" s="79">
        <v>0</v>
      </c>
      <c r="R69" s="79">
        <v>0</v>
      </c>
      <c r="S69" s="79">
        <v>0</v>
      </c>
      <c r="T69" s="79">
        <v>0</v>
      </c>
      <c r="U69" s="79">
        <v>0</v>
      </c>
      <c r="V69" s="79">
        <v>0</v>
      </c>
      <c r="W69" s="79">
        <v>0</v>
      </c>
      <c r="X69" s="79">
        <v>0</v>
      </c>
      <c r="Y69" s="79">
        <v>0</v>
      </c>
      <c r="Z69" s="79">
        <v>0</v>
      </c>
      <c r="AA69" s="79">
        <v>0</v>
      </c>
      <c r="AB69" s="79">
        <v>0</v>
      </c>
      <c r="AC69" s="79">
        <v>0</v>
      </c>
      <c r="AD69" s="79">
        <v>0</v>
      </c>
      <c r="AE69" s="79">
        <v>0</v>
      </c>
      <c r="AF69" s="79">
        <v>0</v>
      </c>
      <c r="AG69" s="79">
        <v>0</v>
      </c>
      <c r="AH69" s="79">
        <v>0</v>
      </c>
      <c r="AI69" s="79">
        <v>0</v>
      </c>
      <c r="AJ69" s="79">
        <v>0</v>
      </c>
      <c r="AK69" s="79">
        <v>0</v>
      </c>
      <c r="AL69" s="79">
        <v>0</v>
      </c>
    </row>
    <row r="70" spans="1:38" x14ac:dyDescent="0.2">
      <c r="A70" s="109">
        <f t="shared" si="20"/>
        <v>11.169999999999996</v>
      </c>
      <c r="B70" s="41" t="s">
        <v>59</v>
      </c>
      <c r="C70" s="54"/>
      <c r="D70" s="62" t="s">
        <v>154</v>
      </c>
      <c r="E70" s="63" t="s">
        <v>73</v>
      </c>
      <c r="F70" s="74">
        <f t="shared" ca="1" si="19"/>
        <v>0</v>
      </c>
      <c r="G70" s="74">
        <f t="shared" ref="G70:G71" si="23">SUM(H70:AL70)</f>
        <v>0</v>
      </c>
      <c r="H70" s="79">
        <v>0</v>
      </c>
      <c r="I70" s="79">
        <v>0</v>
      </c>
      <c r="J70" s="79">
        <v>0</v>
      </c>
      <c r="K70" s="79">
        <v>0</v>
      </c>
      <c r="L70" s="79">
        <v>0</v>
      </c>
      <c r="M70" s="79">
        <v>0</v>
      </c>
      <c r="N70" s="79">
        <v>0</v>
      </c>
      <c r="O70" s="79">
        <v>0</v>
      </c>
      <c r="P70" s="79">
        <v>0</v>
      </c>
      <c r="Q70" s="79">
        <v>0</v>
      </c>
      <c r="R70" s="79">
        <v>0</v>
      </c>
      <c r="S70" s="79">
        <v>0</v>
      </c>
      <c r="T70" s="79">
        <v>0</v>
      </c>
      <c r="U70" s="79">
        <v>0</v>
      </c>
      <c r="V70" s="79">
        <v>0</v>
      </c>
      <c r="W70" s="79">
        <v>0</v>
      </c>
      <c r="X70" s="79">
        <v>0</v>
      </c>
      <c r="Y70" s="79">
        <v>0</v>
      </c>
      <c r="Z70" s="79">
        <v>0</v>
      </c>
      <c r="AA70" s="79">
        <v>0</v>
      </c>
      <c r="AB70" s="79">
        <v>0</v>
      </c>
      <c r="AC70" s="79">
        <v>0</v>
      </c>
      <c r="AD70" s="79">
        <v>0</v>
      </c>
      <c r="AE70" s="79">
        <v>0</v>
      </c>
      <c r="AF70" s="79">
        <v>0</v>
      </c>
      <c r="AG70" s="79">
        <v>0</v>
      </c>
      <c r="AH70" s="79">
        <v>0</v>
      </c>
      <c r="AI70" s="79">
        <v>0</v>
      </c>
      <c r="AJ70" s="79">
        <v>0</v>
      </c>
      <c r="AK70" s="79">
        <v>0</v>
      </c>
      <c r="AL70" s="79">
        <v>0</v>
      </c>
    </row>
    <row r="71" spans="1:38" x14ac:dyDescent="0.2">
      <c r="A71" s="109">
        <f t="shared" si="20"/>
        <v>11.179999999999996</v>
      </c>
      <c r="B71" s="41" t="s">
        <v>59</v>
      </c>
      <c r="C71" s="54"/>
      <c r="D71" s="62" t="s">
        <v>154</v>
      </c>
      <c r="E71" s="63" t="s">
        <v>73</v>
      </c>
      <c r="F71" s="74">
        <f t="shared" ca="1" si="19"/>
        <v>0</v>
      </c>
      <c r="G71" s="74">
        <f t="shared" si="23"/>
        <v>0</v>
      </c>
      <c r="H71" s="79">
        <v>0</v>
      </c>
      <c r="I71" s="79">
        <v>0</v>
      </c>
      <c r="J71" s="79">
        <v>0</v>
      </c>
      <c r="K71" s="79">
        <v>0</v>
      </c>
      <c r="L71" s="79">
        <v>0</v>
      </c>
      <c r="M71" s="79">
        <v>0</v>
      </c>
      <c r="N71" s="79">
        <v>0</v>
      </c>
      <c r="O71" s="79">
        <v>0</v>
      </c>
      <c r="P71" s="79">
        <v>0</v>
      </c>
      <c r="Q71" s="79">
        <v>0</v>
      </c>
      <c r="R71" s="79">
        <v>0</v>
      </c>
      <c r="S71" s="79">
        <v>0</v>
      </c>
      <c r="T71" s="79">
        <v>0</v>
      </c>
      <c r="U71" s="79">
        <v>0</v>
      </c>
      <c r="V71" s="79">
        <v>0</v>
      </c>
      <c r="W71" s="79">
        <v>0</v>
      </c>
      <c r="X71" s="79">
        <v>0</v>
      </c>
      <c r="Y71" s="79">
        <v>0</v>
      </c>
      <c r="Z71" s="79">
        <v>0</v>
      </c>
      <c r="AA71" s="79">
        <v>0</v>
      </c>
      <c r="AB71" s="79">
        <v>0</v>
      </c>
      <c r="AC71" s="79">
        <v>0</v>
      </c>
      <c r="AD71" s="79">
        <v>0</v>
      </c>
      <c r="AE71" s="79">
        <v>0</v>
      </c>
      <c r="AF71" s="79">
        <v>0</v>
      </c>
      <c r="AG71" s="79">
        <v>0</v>
      </c>
      <c r="AH71" s="79">
        <v>0</v>
      </c>
      <c r="AI71" s="79">
        <v>0</v>
      </c>
      <c r="AJ71" s="79">
        <v>0</v>
      </c>
      <c r="AK71" s="79">
        <v>0</v>
      </c>
      <c r="AL71" s="79">
        <v>0</v>
      </c>
    </row>
    <row r="72" spans="1:38" ht="13.5" thickBot="1" x14ac:dyDescent="0.25">
      <c r="A72" s="109">
        <f t="shared" si="20"/>
        <v>11.189999999999996</v>
      </c>
      <c r="B72" s="41" t="s">
        <v>45</v>
      </c>
      <c r="C72" s="54"/>
      <c r="D72" s="62" t="s">
        <v>154</v>
      </c>
      <c r="E72" s="63" t="s">
        <v>73</v>
      </c>
      <c r="F72" s="80">
        <f t="shared" ca="1" si="19"/>
        <v>0</v>
      </c>
      <c r="G72" s="80">
        <f t="shared" si="21"/>
        <v>0</v>
      </c>
      <c r="H72" s="79">
        <v>0</v>
      </c>
      <c r="I72" s="79">
        <v>0</v>
      </c>
      <c r="J72" s="79">
        <v>0</v>
      </c>
      <c r="K72" s="79">
        <v>0</v>
      </c>
      <c r="L72" s="79">
        <v>0</v>
      </c>
      <c r="M72" s="79">
        <v>0</v>
      </c>
      <c r="N72" s="79">
        <v>0</v>
      </c>
      <c r="O72" s="79">
        <v>0</v>
      </c>
      <c r="P72" s="79">
        <v>0</v>
      </c>
      <c r="Q72" s="79">
        <v>0</v>
      </c>
      <c r="R72" s="79">
        <v>0</v>
      </c>
      <c r="S72" s="79">
        <v>0</v>
      </c>
      <c r="T72" s="79">
        <v>0</v>
      </c>
      <c r="U72" s="79">
        <v>0</v>
      </c>
      <c r="V72" s="79">
        <v>0</v>
      </c>
      <c r="W72" s="79">
        <v>0</v>
      </c>
      <c r="X72" s="79">
        <v>0</v>
      </c>
      <c r="Y72" s="79">
        <v>0</v>
      </c>
      <c r="Z72" s="79">
        <v>0</v>
      </c>
      <c r="AA72" s="79">
        <v>0</v>
      </c>
      <c r="AB72" s="79">
        <v>0</v>
      </c>
      <c r="AC72" s="79">
        <v>0</v>
      </c>
      <c r="AD72" s="79">
        <v>0</v>
      </c>
      <c r="AE72" s="79">
        <v>0</v>
      </c>
      <c r="AF72" s="79">
        <v>0</v>
      </c>
      <c r="AG72" s="79">
        <v>0</v>
      </c>
      <c r="AH72" s="79">
        <v>0</v>
      </c>
      <c r="AI72" s="79">
        <v>0</v>
      </c>
      <c r="AJ72" s="79">
        <v>0</v>
      </c>
      <c r="AK72" s="79">
        <v>0</v>
      </c>
      <c r="AL72" s="79">
        <v>0</v>
      </c>
    </row>
    <row r="73" spans="1:38" ht="15.75" thickBot="1" x14ac:dyDescent="0.25">
      <c r="A73" s="54"/>
      <c r="B73" s="25" t="s">
        <v>94</v>
      </c>
      <c r="C73" s="26"/>
      <c r="D73" s="26"/>
      <c r="E73" s="66" t="s">
        <v>73</v>
      </c>
      <c r="F73" s="80">
        <f ca="1">SUM(F54:F72)</f>
        <v>0</v>
      </c>
      <c r="G73" s="80">
        <f>SUM(H73:AL73)</f>
        <v>0</v>
      </c>
      <c r="H73" s="76">
        <f t="shared" ref="H73:AL73" si="24">SUM(H54:H72)</f>
        <v>0</v>
      </c>
      <c r="I73" s="76">
        <f t="shared" si="24"/>
        <v>0</v>
      </c>
      <c r="J73" s="76">
        <f t="shared" si="24"/>
        <v>0</v>
      </c>
      <c r="K73" s="76">
        <f t="shared" si="24"/>
        <v>0</v>
      </c>
      <c r="L73" s="76">
        <f t="shared" si="24"/>
        <v>0</v>
      </c>
      <c r="M73" s="76">
        <f t="shared" si="24"/>
        <v>0</v>
      </c>
      <c r="N73" s="76">
        <f t="shared" si="24"/>
        <v>0</v>
      </c>
      <c r="O73" s="76">
        <f t="shared" si="24"/>
        <v>0</v>
      </c>
      <c r="P73" s="76">
        <f t="shared" si="24"/>
        <v>0</v>
      </c>
      <c r="Q73" s="76">
        <f t="shared" si="24"/>
        <v>0</v>
      </c>
      <c r="R73" s="76">
        <f t="shared" si="24"/>
        <v>0</v>
      </c>
      <c r="S73" s="76">
        <f t="shared" si="24"/>
        <v>0</v>
      </c>
      <c r="T73" s="76">
        <f t="shared" si="24"/>
        <v>0</v>
      </c>
      <c r="U73" s="76">
        <f t="shared" si="24"/>
        <v>0</v>
      </c>
      <c r="V73" s="76">
        <f t="shared" si="24"/>
        <v>0</v>
      </c>
      <c r="W73" s="76">
        <f t="shared" si="24"/>
        <v>0</v>
      </c>
      <c r="X73" s="76">
        <f t="shared" si="24"/>
        <v>0</v>
      </c>
      <c r="Y73" s="76">
        <f t="shared" si="24"/>
        <v>0</v>
      </c>
      <c r="Z73" s="76">
        <f t="shared" si="24"/>
        <v>0</v>
      </c>
      <c r="AA73" s="76">
        <f t="shared" si="24"/>
        <v>0</v>
      </c>
      <c r="AB73" s="76">
        <f t="shared" si="24"/>
        <v>0</v>
      </c>
      <c r="AC73" s="76">
        <f t="shared" si="24"/>
        <v>0</v>
      </c>
      <c r="AD73" s="76">
        <f t="shared" si="24"/>
        <v>0</v>
      </c>
      <c r="AE73" s="76">
        <f t="shared" si="24"/>
        <v>0</v>
      </c>
      <c r="AF73" s="76">
        <f t="shared" si="24"/>
        <v>0</v>
      </c>
      <c r="AG73" s="76">
        <f t="shared" si="24"/>
        <v>0</v>
      </c>
      <c r="AH73" s="76">
        <f t="shared" si="24"/>
        <v>0</v>
      </c>
      <c r="AI73" s="76">
        <f t="shared" si="24"/>
        <v>0</v>
      </c>
      <c r="AJ73" s="76">
        <f t="shared" si="24"/>
        <v>0</v>
      </c>
      <c r="AK73" s="76">
        <f t="shared" si="24"/>
        <v>0</v>
      </c>
      <c r="AL73" s="76">
        <f t="shared" si="24"/>
        <v>0</v>
      </c>
    </row>
    <row r="74" spans="1:38" ht="15" x14ac:dyDescent="0.2">
      <c r="B74" s="37"/>
      <c r="C74" s="23"/>
      <c r="D74" s="23"/>
      <c r="E74" s="77"/>
      <c r="F74" s="77"/>
      <c r="G74" s="77"/>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row>
  </sheetData>
  <pageMargins left="0.7" right="0.7" top="0.75" bottom="0.75" header="0.3" footer="0.3"/>
  <pageSetup paperSize="9" scale="22" orientation="landscape" r:id="rId1"/>
  <ignoredErrors>
    <ignoredError sqref="G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93"/>
  <sheetViews>
    <sheetView zoomScale="58" zoomScaleNormal="90" zoomScaleSheetLayoutView="55" workbookViewId="0">
      <pane ySplit="1" topLeftCell="A2" activePane="bottomLeft" state="frozen"/>
      <selection activeCell="C21" sqref="C21"/>
      <selection pane="bottomLeft" activeCell="D45" sqref="D45"/>
    </sheetView>
  </sheetViews>
  <sheetFormatPr defaultColWidth="9.140625" defaultRowHeight="12.75" x14ac:dyDescent="0.2"/>
  <cols>
    <col min="1" max="2" width="9.140625" style="30"/>
    <col min="3" max="3" width="39.7109375" style="30" bestFit="1" customWidth="1"/>
    <col min="4" max="4" width="62.5703125" style="21" bestFit="1" customWidth="1"/>
    <col min="5" max="5" width="9.28515625" style="1" customWidth="1"/>
    <col min="6" max="6" width="9.140625" style="178"/>
    <col min="7" max="7" width="19.28515625" style="178" bestFit="1" customWidth="1"/>
    <col min="8" max="8" width="17.7109375" style="178" customWidth="1"/>
    <col min="9" max="9" width="14.7109375" style="178" bestFit="1" customWidth="1"/>
    <col min="10" max="10" width="13.7109375" style="178" bestFit="1" customWidth="1"/>
    <col min="11" max="11" width="14.140625" style="178" bestFit="1" customWidth="1"/>
    <col min="12" max="12" width="14.7109375" style="178" bestFit="1" customWidth="1"/>
    <col min="13" max="13" width="13.42578125" style="178" bestFit="1" customWidth="1"/>
    <col min="14" max="14" width="14.140625" style="178" bestFit="1" customWidth="1"/>
    <col min="15" max="15" width="13.7109375" style="178" bestFit="1" customWidth="1"/>
    <col min="16" max="17" width="14.140625" style="178" bestFit="1" customWidth="1"/>
    <col min="18" max="18" width="13.7109375" style="178" bestFit="1" customWidth="1"/>
    <col min="19" max="21" width="14.7109375" style="178" bestFit="1" customWidth="1"/>
    <col min="22" max="22" width="13.7109375" style="178" bestFit="1" customWidth="1"/>
    <col min="23" max="23" width="13.85546875" style="178" bestFit="1" customWidth="1"/>
    <col min="24" max="25" width="13.7109375" style="178" bestFit="1" customWidth="1"/>
    <col min="26" max="30" width="13.85546875" style="178" bestFit="1" customWidth="1"/>
    <col min="31" max="31" width="14.7109375" style="178" bestFit="1" customWidth="1"/>
    <col min="32" max="32" width="14.140625" style="178" bestFit="1" customWidth="1"/>
    <col min="33" max="33" width="13.42578125" style="178" bestFit="1" customWidth="1"/>
    <col min="34" max="35" width="13.85546875" style="178" bestFit="1" customWidth="1"/>
    <col min="36" max="39" width="14.140625" style="178" bestFit="1" customWidth="1"/>
    <col min="40" max="16384" width="9.140625" style="1"/>
  </cols>
  <sheetData>
    <row r="1" spans="1:65" s="181" customFormat="1" ht="23.25" x14ac:dyDescent="0.25">
      <c r="A1" s="171" t="s">
        <v>10</v>
      </c>
      <c r="B1" s="172"/>
      <c r="C1" s="172"/>
      <c r="D1" s="197" t="s">
        <v>48</v>
      </c>
      <c r="E1" s="172"/>
      <c r="F1" s="172"/>
      <c r="G1" s="170" t="s">
        <v>191</v>
      </c>
      <c r="H1" s="170" t="s">
        <v>95</v>
      </c>
      <c r="I1" s="143" t="s">
        <v>22</v>
      </c>
      <c r="J1" s="143" t="s">
        <v>23</v>
      </c>
      <c r="K1" s="143" t="s">
        <v>24</v>
      </c>
      <c r="L1" s="143" t="s">
        <v>25</v>
      </c>
      <c r="M1" s="143" t="s">
        <v>26</v>
      </c>
      <c r="N1" s="143" t="s">
        <v>27</v>
      </c>
      <c r="O1" s="143" t="s">
        <v>28</v>
      </c>
      <c r="P1" s="143" t="s">
        <v>29</v>
      </c>
      <c r="Q1" s="143" t="s">
        <v>30</v>
      </c>
      <c r="R1" s="143" t="s">
        <v>31</v>
      </c>
      <c r="S1" s="143" t="s">
        <v>32</v>
      </c>
      <c r="T1" s="143" t="s">
        <v>33</v>
      </c>
      <c r="U1" s="143" t="s">
        <v>34</v>
      </c>
      <c r="V1" s="143" t="s">
        <v>35</v>
      </c>
      <c r="W1" s="143" t="s">
        <v>36</v>
      </c>
      <c r="X1" s="143" t="s">
        <v>37</v>
      </c>
      <c r="Y1" s="143" t="s">
        <v>38</v>
      </c>
      <c r="Z1" s="143" t="s">
        <v>109</v>
      </c>
      <c r="AA1" s="143" t="s">
        <v>110</v>
      </c>
      <c r="AB1" s="143" t="s">
        <v>111</v>
      </c>
      <c r="AC1" s="143" t="s">
        <v>112</v>
      </c>
      <c r="AD1" s="143" t="s">
        <v>113</v>
      </c>
      <c r="AE1" s="143" t="s">
        <v>114</v>
      </c>
      <c r="AF1" s="143" t="s">
        <v>115</v>
      </c>
      <c r="AG1" s="143" t="s">
        <v>116</v>
      </c>
      <c r="AH1" s="143" t="s">
        <v>117</v>
      </c>
      <c r="AI1" s="143" t="s">
        <v>118</v>
      </c>
      <c r="AJ1" s="143" t="s">
        <v>119</v>
      </c>
      <c r="AK1" s="143" t="s">
        <v>216</v>
      </c>
      <c r="AL1" s="143" t="s">
        <v>227</v>
      </c>
      <c r="AM1" s="143" t="s">
        <v>228</v>
      </c>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row>
    <row r="2" spans="1:65" ht="16.5" thickBot="1" x14ac:dyDescent="0.3">
      <c r="A2" s="38"/>
      <c r="B2" s="20"/>
      <c r="C2" s="20"/>
      <c r="D2" s="188"/>
      <c r="E2" s="19"/>
      <c r="F2" s="67"/>
      <c r="G2" s="68"/>
      <c r="H2" s="68"/>
      <c r="I2" s="67">
        <f>IF(analysis_start=2018,0,-1)</f>
        <v>0</v>
      </c>
      <c r="J2" s="67">
        <f>IF(analysis_start=2017,0,I2+1)</f>
        <v>1</v>
      </c>
      <c r="K2" s="67">
        <f t="shared" ref="K2:AM2" si="0">J2+1</f>
        <v>2</v>
      </c>
      <c r="L2" s="67">
        <f t="shared" si="0"/>
        <v>3</v>
      </c>
      <c r="M2" s="67">
        <f t="shared" si="0"/>
        <v>4</v>
      </c>
      <c r="N2" s="67">
        <f t="shared" si="0"/>
        <v>5</v>
      </c>
      <c r="O2" s="67">
        <f t="shared" si="0"/>
        <v>6</v>
      </c>
      <c r="P2" s="67">
        <f t="shared" si="0"/>
        <v>7</v>
      </c>
      <c r="Q2" s="67">
        <f t="shared" si="0"/>
        <v>8</v>
      </c>
      <c r="R2" s="67">
        <f t="shared" si="0"/>
        <v>9</v>
      </c>
      <c r="S2" s="67">
        <f t="shared" si="0"/>
        <v>10</v>
      </c>
      <c r="T2" s="67">
        <f t="shared" si="0"/>
        <v>11</v>
      </c>
      <c r="U2" s="67">
        <f t="shared" si="0"/>
        <v>12</v>
      </c>
      <c r="V2" s="67">
        <f t="shared" si="0"/>
        <v>13</v>
      </c>
      <c r="W2" s="67">
        <f t="shared" si="0"/>
        <v>14</v>
      </c>
      <c r="X2" s="67">
        <f t="shared" si="0"/>
        <v>15</v>
      </c>
      <c r="Y2" s="67">
        <f t="shared" si="0"/>
        <v>16</v>
      </c>
      <c r="Z2" s="67">
        <f t="shared" si="0"/>
        <v>17</v>
      </c>
      <c r="AA2" s="67">
        <f t="shared" si="0"/>
        <v>18</v>
      </c>
      <c r="AB2" s="67">
        <f t="shared" si="0"/>
        <v>19</v>
      </c>
      <c r="AC2" s="67">
        <f t="shared" si="0"/>
        <v>20</v>
      </c>
      <c r="AD2" s="67">
        <f t="shared" si="0"/>
        <v>21</v>
      </c>
      <c r="AE2" s="67">
        <f t="shared" si="0"/>
        <v>22</v>
      </c>
      <c r="AF2" s="67">
        <f t="shared" si="0"/>
        <v>23</v>
      </c>
      <c r="AG2" s="67">
        <f t="shared" si="0"/>
        <v>24</v>
      </c>
      <c r="AH2" s="67">
        <f t="shared" si="0"/>
        <v>25</v>
      </c>
      <c r="AI2" s="67">
        <f t="shared" si="0"/>
        <v>26</v>
      </c>
      <c r="AJ2" s="67">
        <f t="shared" si="0"/>
        <v>27</v>
      </c>
      <c r="AK2" s="67">
        <f t="shared" si="0"/>
        <v>28</v>
      </c>
      <c r="AL2" s="67">
        <f t="shared" si="0"/>
        <v>29</v>
      </c>
      <c r="AM2" s="67">
        <f t="shared" si="0"/>
        <v>30</v>
      </c>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row>
    <row r="3" spans="1:65" ht="24" thickBot="1" x14ac:dyDescent="0.3">
      <c r="A3" s="34" t="s">
        <v>142</v>
      </c>
      <c r="B3" s="39"/>
      <c r="C3" s="39"/>
      <c r="D3" s="227" t="s">
        <v>232</v>
      </c>
      <c r="E3" s="36"/>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70"/>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row>
    <row r="4" spans="1:65" s="179" customFormat="1" ht="13.5" thickBot="1" x14ac:dyDescent="0.25">
      <c r="A4" s="40">
        <v>13</v>
      </c>
      <c r="B4" s="28" t="s">
        <v>96</v>
      </c>
      <c r="C4" s="28"/>
      <c r="D4" s="189"/>
      <c r="E4" s="49" t="s">
        <v>97</v>
      </c>
      <c r="F4" s="65"/>
      <c r="G4" s="111"/>
      <c r="H4" s="111"/>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row>
    <row r="5" spans="1:65" x14ac:dyDescent="0.2">
      <c r="A5" s="108">
        <f>A4+0.01</f>
        <v>13.01</v>
      </c>
      <c r="B5" s="24" t="s">
        <v>60</v>
      </c>
      <c r="C5" s="53" t="s">
        <v>179</v>
      </c>
      <c r="D5" s="62" t="s">
        <v>235</v>
      </c>
      <c r="E5" s="59">
        <v>0</v>
      </c>
      <c r="F5" s="63" t="s">
        <v>73</v>
      </c>
      <c r="G5" s="73">
        <f t="shared" ref="G5:G18" ca="1" si="1">OFFSET($I5,0,analysis_start-2018,1,1)+NPV(discountrate,OFFSET($I5,0,analysis_start-2018+1,1,analysis_period))</f>
        <v>0</v>
      </c>
      <c r="H5" s="204">
        <f>SUM(I5:AM5)</f>
        <v>0</v>
      </c>
      <c r="I5" s="79">
        <v>0</v>
      </c>
      <c r="J5" s="79">
        <v>0</v>
      </c>
      <c r="K5" s="79">
        <v>0</v>
      </c>
      <c r="L5" s="79">
        <v>0</v>
      </c>
      <c r="M5" s="79">
        <v>0</v>
      </c>
      <c r="N5" s="79">
        <v>0</v>
      </c>
      <c r="O5" s="79">
        <v>0</v>
      </c>
      <c r="P5" s="79">
        <v>0</v>
      </c>
      <c r="Q5" s="79">
        <v>0</v>
      </c>
      <c r="R5" s="79">
        <v>0</v>
      </c>
      <c r="S5" s="79">
        <v>0</v>
      </c>
      <c r="T5" s="79">
        <v>0</v>
      </c>
      <c r="U5" s="79">
        <v>0</v>
      </c>
      <c r="V5" s="79">
        <v>0</v>
      </c>
      <c r="W5" s="79">
        <v>0</v>
      </c>
      <c r="X5" s="79">
        <v>0</v>
      </c>
      <c r="Y5" s="79">
        <v>0</v>
      </c>
      <c r="Z5" s="79">
        <v>0</v>
      </c>
      <c r="AA5" s="79">
        <v>0</v>
      </c>
      <c r="AB5" s="79">
        <v>0</v>
      </c>
      <c r="AC5" s="79">
        <v>0</v>
      </c>
      <c r="AD5" s="79">
        <v>0</v>
      </c>
      <c r="AE5" s="79">
        <v>0</v>
      </c>
      <c r="AF5" s="79">
        <v>0</v>
      </c>
      <c r="AG5" s="79">
        <v>0</v>
      </c>
      <c r="AH5" s="79">
        <v>0</v>
      </c>
      <c r="AI5" s="79">
        <v>0</v>
      </c>
      <c r="AJ5" s="79">
        <v>0</v>
      </c>
      <c r="AK5" s="79">
        <v>0</v>
      </c>
      <c r="AL5" s="79">
        <v>0</v>
      </c>
      <c r="AM5" s="79">
        <v>0</v>
      </c>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row>
    <row r="6" spans="1:65" x14ac:dyDescent="0.2">
      <c r="A6" s="108">
        <f t="shared" ref="A6:A18" si="2">A5+0.01</f>
        <v>13.02</v>
      </c>
      <c r="B6" s="24" t="s">
        <v>61</v>
      </c>
      <c r="C6" s="53" t="s">
        <v>179</v>
      </c>
      <c r="D6" s="57" t="s">
        <v>213</v>
      </c>
      <c r="E6" s="60">
        <v>0</v>
      </c>
      <c r="F6" s="63" t="s">
        <v>73</v>
      </c>
      <c r="G6" s="74">
        <f t="shared" ca="1" si="1"/>
        <v>0</v>
      </c>
      <c r="H6" s="205">
        <f t="shared" ref="H6:H18" si="3">SUM(I6:AM6)</f>
        <v>0</v>
      </c>
      <c r="I6" s="79">
        <v>0</v>
      </c>
      <c r="J6" s="79">
        <v>0</v>
      </c>
      <c r="K6" s="79">
        <v>0</v>
      </c>
      <c r="L6" s="79">
        <v>0</v>
      </c>
      <c r="M6" s="79">
        <v>0</v>
      </c>
      <c r="N6" s="79">
        <v>0</v>
      </c>
      <c r="O6" s="79">
        <v>0</v>
      </c>
      <c r="P6" s="79">
        <v>0</v>
      </c>
      <c r="Q6" s="79">
        <v>0</v>
      </c>
      <c r="R6" s="79">
        <v>0</v>
      </c>
      <c r="S6" s="79">
        <v>0</v>
      </c>
      <c r="T6" s="79">
        <v>0</v>
      </c>
      <c r="U6" s="79">
        <v>0</v>
      </c>
      <c r="V6" s="79">
        <v>0</v>
      </c>
      <c r="W6" s="79">
        <v>0</v>
      </c>
      <c r="X6" s="79">
        <v>0</v>
      </c>
      <c r="Y6" s="79">
        <v>0</v>
      </c>
      <c r="Z6" s="79">
        <v>0</v>
      </c>
      <c r="AA6" s="79">
        <v>0</v>
      </c>
      <c r="AB6" s="79">
        <v>0</v>
      </c>
      <c r="AC6" s="79">
        <v>0</v>
      </c>
      <c r="AD6" s="79">
        <v>0</v>
      </c>
      <c r="AE6" s="79">
        <v>0</v>
      </c>
      <c r="AF6" s="79">
        <v>0</v>
      </c>
      <c r="AG6" s="79">
        <v>0</v>
      </c>
      <c r="AH6" s="79">
        <v>0</v>
      </c>
      <c r="AI6" s="79">
        <v>0</v>
      </c>
      <c r="AJ6" s="79">
        <v>0</v>
      </c>
      <c r="AK6" s="79">
        <v>0</v>
      </c>
      <c r="AL6" s="79">
        <v>0</v>
      </c>
      <c r="AM6" s="79">
        <v>0</v>
      </c>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row>
    <row r="7" spans="1:65" x14ac:dyDescent="0.2">
      <c r="A7" s="108">
        <f t="shared" si="2"/>
        <v>13.03</v>
      </c>
      <c r="B7" s="24" t="s">
        <v>62</v>
      </c>
      <c r="C7" s="53" t="s">
        <v>179</v>
      </c>
      <c r="D7" s="57" t="s">
        <v>213</v>
      </c>
      <c r="E7" s="60">
        <v>0</v>
      </c>
      <c r="F7" s="63" t="s">
        <v>73</v>
      </c>
      <c r="G7" s="74">
        <f t="shared" ca="1" si="1"/>
        <v>0</v>
      </c>
      <c r="H7" s="205">
        <f t="shared" si="3"/>
        <v>0</v>
      </c>
      <c r="I7" s="79">
        <v>0</v>
      </c>
      <c r="J7" s="79">
        <v>0</v>
      </c>
      <c r="K7" s="79">
        <v>0</v>
      </c>
      <c r="L7" s="79">
        <v>0</v>
      </c>
      <c r="M7" s="79">
        <v>0</v>
      </c>
      <c r="N7" s="79">
        <v>0</v>
      </c>
      <c r="O7" s="79">
        <v>0</v>
      </c>
      <c r="P7" s="79">
        <v>0</v>
      </c>
      <c r="Q7" s="79">
        <v>0</v>
      </c>
      <c r="R7" s="79">
        <v>0</v>
      </c>
      <c r="S7" s="79">
        <v>0</v>
      </c>
      <c r="T7" s="79">
        <v>0</v>
      </c>
      <c r="U7" s="79">
        <v>0</v>
      </c>
      <c r="V7" s="79">
        <v>0</v>
      </c>
      <c r="W7" s="79">
        <v>0</v>
      </c>
      <c r="X7" s="79">
        <v>0</v>
      </c>
      <c r="Y7" s="79">
        <v>0</v>
      </c>
      <c r="Z7" s="79">
        <v>0</v>
      </c>
      <c r="AA7" s="79">
        <v>0</v>
      </c>
      <c r="AB7" s="79">
        <v>0</v>
      </c>
      <c r="AC7" s="79">
        <v>0</v>
      </c>
      <c r="AD7" s="79">
        <v>0</v>
      </c>
      <c r="AE7" s="79">
        <v>0</v>
      </c>
      <c r="AF7" s="79">
        <v>0</v>
      </c>
      <c r="AG7" s="79">
        <v>0</v>
      </c>
      <c r="AH7" s="79">
        <v>0</v>
      </c>
      <c r="AI7" s="79">
        <v>0</v>
      </c>
      <c r="AJ7" s="79">
        <v>0</v>
      </c>
      <c r="AK7" s="79">
        <v>0</v>
      </c>
      <c r="AL7" s="79">
        <v>0</v>
      </c>
      <c r="AM7" s="79">
        <v>0</v>
      </c>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row>
    <row r="8" spans="1:65" x14ac:dyDescent="0.2">
      <c r="A8" s="108">
        <f t="shared" si="2"/>
        <v>13.04</v>
      </c>
      <c r="B8" s="24" t="s">
        <v>63</v>
      </c>
      <c r="C8" s="53" t="s">
        <v>179</v>
      </c>
      <c r="D8" s="57" t="s">
        <v>213</v>
      </c>
      <c r="E8" s="60">
        <v>0</v>
      </c>
      <c r="F8" s="63" t="s">
        <v>73</v>
      </c>
      <c r="G8" s="74">
        <f t="shared" ca="1" si="1"/>
        <v>0</v>
      </c>
      <c r="H8" s="205">
        <f t="shared" si="3"/>
        <v>0</v>
      </c>
      <c r="I8" s="79">
        <v>0</v>
      </c>
      <c r="J8" s="79">
        <v>0</v>
      </c>
      <c r="K8" s="79">
        <v>0</v>
      </c>
      <c r="L8" s="79">
        <v>0</v>
      </c>
      <c r="M8" s="79">
        <v>0</v>
      </c>
      <c r="N8" s="79">
        <v>0</v>
      </c>
      <c r="O8" s="79">
        <v>0</v>
      </c>
      <c r="P8" s="79">
        <v>0</v>
      </c>
      <c r="Q8" s="79">
        <v>0</v>
      </c>
      <c r="R8" s="79">
        <v>0</v>
      </c>
      <c r="S8" s="79">
        <v>0</v>
      </c>
      <c r="T8" s="79">
        <v>0</v>
      </c>
      <c r="U8" s="79">
        <v>0</v>
      </c>
      <c r="V8" s="79">
        <v>0</v>
      </c>
      <c r="W8" s="79">
        <v>0</v>
      </c>
      <c r="X8" s="79">
        <v>0</v>
      </c>
      <c r="Y8" s="79">
        <v>0</v>
      </c>
      <c r="Z8" s="79">
        <v>0</v>
      </c>
      <c r="AA8" s="79">
        <v>0</v>
      </c>
      <c r="AB8" s="79">
        <v>0</v>
      </c>
      <c r="AC8" s="79">
        <v>0</v>
      </c>
      <c r="AD8" s="79">
        <v>0</v>
      </c>
      <c r="AE8" s="79">
        <v>0</v>
      </c>
      <c r="AF8" s="79">
        <v>0</v>
      </c>
      <c r="AG8" s="79">
        <v>0</v>
      </c>
      <c r="AH8" s="79">
        <v>0</v>
      </c>
      <c r="AI8" s="79">
        <v>0</v>
      </c>
      <c r="AJ8" s="79">
        <v>0</v>
      </c>
      <c r="AK8" s="79">
        <v>0</v>
      </c>
      <c r="AL8" s="79">
        <v>0</v>
      </c>
      <c r="AM8" s="79">
        <v>0</v>
      </c>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row>
    <row r="9" spans="1:65" x14ac:dyDescent="0.2">
      <c r="A9" s="108">
        <f t="shared" si="2"/>
        <v>13.049999999999999</v>
      </c>
      <c r="B9" s="24" t="s">
        <v>64</v>
      </c>
      <c r="C9" s="53" t="s">
        <v>179</v>
      </c>
      <c r="D9" s="57" t="s">
        <v>213</v>
      </c>
      <c r="E9" s="60">
        <v>0</v>
      </c>
      <c r="F9" s="63" t="s">
        <v>73</v>
      </c>
      <c r="G9" s="74">
        <f t="shared" ca="1" si="1"/>
        <v>0</v>
      </c>
      <c r="H9" s="205">
        <f t="shared" si="3"/>
        <v>0</v>
      </c>
      <c r="I9" s="79">
        <v>0</v>
      </c>
      <c r="J9" s="79">
        <v>0</v>
      </c>
      <c r="K9" s="79">
        <v>0</v>
      </c>
      <c r="L9" s="79">
        <v>0</v>
      </c>
      <c r="M9" s="79">
        <v>0</v>
      </c>
      <c r="N9" s="79">
        <v>0</v>
      </c>
      <c r="O9" s="79">
        <v>0</v>
      </c>
      <c r="P9" s="79">
        <v>0</v>
      </c>
      <c r="Q9" s="79">
        <v>0</v>
      </c>
      <c r="R9" s="79">
        <v>0</v>
      </c>
      <c r="S9" s="79">
        <v>0</v>
      </c>
      <c r="T9" s="79">
        <v>0</v>
      </c>
      <c r="U9" s="79">
        <v>0</v>
      </c>
      <c r="V9" s="79">
        <v>0</v>
      </c>
      <c r="W9" s="79">
        <v>0</v>
      </c>
      <c r="X9" s="79">
        <v>0</v>
      </c>
      <c r="Y9" s="79">
        <v>0</v>
      </c>
      <c r="Z9" s="79">
        <v>0</v>
      </c>
      <c r="AA9" s="79">
        <v>0</v>
      </c>
      <c r="AB9" s="79">
        <v>0</v>
      </c>
      <c r="AC9" s="79">
        <v>0</v>
      </c>
      <c r="AD9" s="79">
        <v>0</v>
      </c>
      <c r="AE9" s="79">
        <v>0</v>
      </c>
      <c r="AF9" s="79">
        <v>0</v>
      </c>
      <c r="AG9" s="79">
        <v>0</v>
      </c>
      <c r="AH9" s="79">
        <v>0</v>
      </c>
      <c r="AI9" s="79">
        <v>0</v>
      </c>
      <c r="AJ9" s="79">
        <v>0</v>
      </c>
      <c r="AK9" s="79">
        <v>0</v>
      </c>
      <c r="AL9" s="79">
        <v>0</v>
      </c>
      <c r="AM9" s="79">
        <v>0</v>
      </c>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row>
    <row r="10" spans="1:65" x14ac:dyDescent="0.2">
      <c r="A10" s="108">
        <f t="shared" si="2"/>
        <v>13.059999999999999</v>
      </c>
      <c r="B10" s="24" t="s">
        <v>65</v>
      </c>
      <c r="C10" s="53" t="s">
        <v>179</v>
      </c>
      <c r="D10" s="57" t="s">
        <v>213</v>
      </c>
      <c r="E10" s="60">
        <v>0</v>
      </c>
      <c r="F10" s="63" t="s">
        <v>73</v>
      </c>
      <c r="G10" s="74">
        <f t="shared" ca="1" si="1"/>
        <v>0</v>
      </c>
      <c r="H10" s="205">
        <f t="shared" si="3"/>
        <v>0</v>
      </c>
      <c r="I10" s="79">
        <v>0</v>
      </c>
      <c r="J10" s="79">
        <v>0</v>
      </c>
      <c r="K10" s="79">
        <v>0</v>
      </c>
      <c r="L10" s="79">
        <v>0</v>
      </c>
      <c r="M10" s="79">
        <v>0</v>
      </c>
      <c r="N10" s="79">
        <v>0</v>
      </c>
      <c r="O10" s="79">
        <v>0</v>
      </c>
      <c r="P10" s="79">
        <v>0</v>
      </c>
      <c r="Q10" s="79">
        <v>0</v>
      </c>
      <c r="R10" s="79">
        <v>0</v>
      </c>
      <c r="S10" s="79">
        <v>0</v>
      </c>
      <c r="T10" s="79">
        <v>0</v>
      </c>
      <c r="U10" s="79">
        <v>0</v>
      </c>
      <c r="V10" s="79">
        <v>0</v>
      </c>
      <c r="W10" s="79">
        <v>0</v>
      </c>
      <c r="X10" s="79">
        <v>0</v>
      </c>
      <c r="Y10" s="79">
        <v>0</v>
      </c>
      <c r="Z10" s="79">
        <v>0</v>
      </c>
      <c r="AA10" s="79">
        <v>0</v>
      </c>
      <c r="AB10" s="79">
        <v>0</v>
      </c>
      <c r="AC10" s="79">
        <v>0</v>
      </c>
      <c r="AD10" s="79">
        <v>0</v>
      </c>
      <c r="AE10" s="79">
        <v>0</v>
      </c>
      <c r="AF10" s="79">
        <v>0</v>
      </c>
      <c r="AG10" s="79">
        <v>0</v>
      </c>
      <c r="AH10" s="79">
        <v>0</v>
      </c>
      <c r="AI10" s="79">
        <v>0</v>
      </c>
      <c r="AJ10" s="79">
        <v>0</v>
      </c>
      <c r="AK10" s="79">
        <v>0</v>
      </c>
      <c r="AL10" s="79">
        <v>0</v>
      </c>
      <c r="AM10" s="79">
        <v>0</v>
      </c>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row>
    <row r="11" spans="1:65" x14ac:dyDescent="0.2">
      <c r="A11" s="108">
        <f t="shared" si="2"/>
        <v>13.069999999999999</v>
      </c>
      <c r="B11" s="24" t="s">
        <v>66</v>
      </c>
      <c r="C11" s="53" t="s">
        <v>179</v>
      </c>
      <c r="D11" s="57" t="s">
        <v>213</v>
      </c>
      <c r="E11" s="60">
        <v>0</v>
      </c>
      <c r="F11" s="63" t="s">
        <v>73</v>
      </c>
      <c r="G11" s="74">
        <f t="shared" ca="1" si="1"/>
        <v>0</v>
      </c>
      <c r="H11" s="205">
        <f t="shared" si="3"/>
        <v>0</v>
      </c>
      <c r="I11" s="79">
        <v>0</v>
      </c>
      <c r="J11" s="79">
        <v>0</v>
      </c>
      <c r="K11" s="79">
        <v>0</v>
      </c>
      <c r="L11" s="79">
        <v>0</v>
      </c>
      <c r="M11" s="79">
        <v>0</v>
      </c>
      <c r="N11" s="79">
        <v>0</v>
      </c>
      <c r="O11" s="79">
        <v>0</v>
      </c>
      <c r="P11" s="79">
        <v>0</v>
      </c>
      <c r="Q11" s="79">
        <v>0</v>
      </c>
      <c r="R11" s="79">
        <v>0</v>
      </c>
      <c r="S11" s="79">
        <v>0</v>
      </c>
      <c r="T11" s="79">
        <v>0</v>
      </c>
      <c r="U11" s="79">
        <v>0</v>
      </c>
      <c r="V11" s="79">
        <v>0</v>
      </c>
      <c r="W11" s="79">
        <v>0</v>
      </c>
      <c r="X11" s="79">
        <v>0</v>
      </c>
      <c r="Y11" s="79">
        <v>0</v>
      </c>
      <c r="Z11" s="79">
        <v>0</v>
      </c>
      <c r="AA11" s="79">
        <v>0</v>
      </c>
      <c r="AB11" s="79">
        <v>0</v>
      </c>
      <c r="AC11" s="79">
        <v>0</v>
      </c>
      <c r="AD11" s="79">
        <v>0</v>
      </c>
      <c r="AE11" s="79">
        <v>0</v>
      </c>
      <c r="AF11" s="79">
        <v>0</v>
      </c>
      <c r="AG11" s="79">
        <v>0</v>
      </c>
      <c r="AH11" s="79">
        <v>0</v>
      </c>
      <c r="AI11" s="79">
        <v>0</v>
      </c>
      <c r="AJ11" s="79">
        <v>0</v>
      </c>
      <c r="AK11" s="79">
        <v>0</v>
      </c>
      <c r="AL11" s="79">
        <v>0</v>
      </c>
      <c r="AM11" s="79">
        <v>0</v>
      </c>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row>
    <row r="12" spans="1:65" x14ac:dyDescent="0.2">
      <c r="A12" s="108">
        <f t="shared" si="2"/>
        <v>13.079999999999998</v>
      </c>
      <c r="B12" s="24" t="s">
        <v>67</v>
      </c>
      <c r="C12" s="53" t="s">
        <v>179</v>
      </c>
      <c r="D12" s="57" t="s">
        <v>213</v>
      </c>
      <c r="E12" s="60">
        <v>0</v>
      </c>
      <c r="F12" s="63" t="s">
        <v>73</v>
      </c>
      <c r="G12" s="74">
        <f t="shared" ca="1" si="1"/>
        <v>0</v>
      </c>
      <c r="H12" s="205">
        <f t="shared" si="3"/>
        <v>0</v>
      </c>
      <c r="I12" s="79">
        <v>0</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79">
        <v>0</v>
      </c>
      <c r="AA12" s="79">
        <v>0</v>
      </c>
      <c r="AB12" s="79">
        <v>0</v>
      </c>
      <c r="AC12" s="79">
        <v>0</v>
      </c>
      <c r="AD12" s="79">
        <v>0</v>
      </c>
      <c r="AE12" s="79">
        <v>0</v>
      </c>
      <c r="AF12" s="79">
        <v>0</v>
      </c>
      <c r="AG12" s="79">
        <v>0</v>
      </c>
      <c r="AH12" s="79">
        <v>0</v>
      </c>
      <c r="AI12" s="79">
        <v>0</v>
      </c>
      <c r="AJ12" s="79">
        <v>0</v>
      </c>
      <c r="AK12" s="79">
        <v>0</v>
      </c>
      <c r="AL12" s="79">
        <v>0</v>
      </c>
      <c r="AM12" s="79">
        <v>0</v>
      </c>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row>
    <row r="13" spans="1:65" x14ac:dyDescent="0.2">
      <c r="A13" s="108">
        <f t="shared" si="2"/>
        <v>13.089999999999998</v>
      </c>
      <c r="B13" s="24" t="s">
        <v>68</v>
      </c>
      <c r="C13" s="53" t="s">
        <v>179</v>
      </c>
      <c r="D13" s="57" t="s">
        <v>213</v>
      </c>
      <c r="E13" s="60">
        <v>0</v>
      </c>
      <c r="F13" s="63" t="s">
        <v>73</v>
      </c>
      <c r="G13" s="74">
        <f t="shared" ca="1" si="1"/>
        <v>0</v>
      </c>
      <c r="H13" s="205">
        <f t="shared" ref="H13:H16" si="4">SUM(I13:AM13)</f>
        <v>0</v>
      </c>
      <c r="I13" s="79">
        <v>0</v>
      </c>
      <c r="J13" s="79">
        <v>0</v>
      </c>
      <c r="K13" s="79">
        <v>0</v>
      </c>
      <c r="L13" s="79">
        <v>0</v>
      </c>
      <c r="M13" s="79">
        <v>0</v>
      </c>
      <c r="N13" s="79">
        <v>0</v>
      </c>
      <c r="O13" s="79">
        <v>0</v>
      </c>
      <c r="P13" s="79">
        <v>0</v>
      </c>
      <c r="Q13" s="79">
        <v>0</v>
      </c>
      <c r="R13" s="79">
        <v>0</v>
      </c>
      <c r="S13" s="79">
        <v>0</v>
      </c>
      <c r="T13" s="79">
        <v>0</v>
      </c>
      <c r="U13" s="79">
        <v>0</v>
      </c>
      <c r="V13" s="79">
        <v>0</v>
      </c>
      <c r="W13" s="79">
        <v>0</v>
      </c>
      <c r="X13" s="79">
        <v>0</v>
      </c>
      <c r="Y13" s="79">
        <v>0</v>
      </c>
      <c r="Z13" s="79">
        <v>0</v>
      </c>
      <c r="AA13" s="79">
        <v>0</v>
      </c>
      <c r="AB13" s="79">
        <v>0</v>
      </c>
      <c r="AC13" s="79">
        <v>0</v>
      </c>
      <c r="AD13" s="79">
        <v>0</v>
      </c>
      <c r="AE13" s="79">
        <v>0</v>
      </c>
      <c r="AF13" s="79">
        <v>0</v>
      </c>
      <c r="AG13" s="79">
        <v>0</v>
      </c>
      <c r="AH13" s="79">
        <v>0</v>
      </c>
      <c r="AI13" s="79">
        <v>0</v>
      </c>
      <c r="AJ13" s="79">
        <v>0</v>
      </c>
      <c r="AK13" s="79">
        <v>0</v>
      </c>
      <c r="AL13" s="79">
        <v>0</v>
      </c>
      <c r="AM13" s="79">
        <v>0</v>
      </c>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row>
    <row r="14" spans="1:65" x14ac:dyDescent="0.2">
      <c r="A14" s="108">
        <f t="shared" si="2"/>
        <v>13.099999999999998</v>
      </c>
      <c r="B14" s="24" t="s">
        <v>69</v>
      </c>
      <c r="C14" s="53" t="s">
        <v>179</v>
      </c>
      <c r="D14" s="57" t="s">
        <v>213</v>
      </c>
      <c r="E14" s="60">
        <v>0</v>
      </c>
      <c r="F14" s="63" t="s">
        <v>73</v>
      </c>
      <c r="G14" s="74">
        <f t="shared" ca="1" si="1"/>
        <v>0</v>
      </c>
      <c r="H14" s="205">
        <f t="shared" si="4"/>
        <v>0</v>
      </c>
      <c r="I14" s="79">
        <v>0</v>
      </c>
      <c r="J14" s="79">
        <v>0</v>
      </c>
      <c r="K14" s="79">
        <v>0</v>
      </c>
      <c r="L14" s="79">
        <v>0</v>
      </c>
      <c r="M14" s="79">
        <v>0</v>
      </c>
      <c r="N14" s="79">
        <v>0</v>
      </c>
      <c r="O14" s="79">
        <v>0</v>
      </c>
      <c r="P14" s="79">
        <v>0</v>
      </c>
      <c r="Q14" s="79">
        <v>0</v>
      </c>
      <c r="R14" s="79">
        <v>0</v>
      </c>
      <c r="S14" s="79">
        <v>0</v>
      </c>
      <c r="T14" s="79">
        <v>0</v>
      </c>
      <c r="U14" s="79">
        <v>0</v>
      </c>
      <c r="V14" s="79">
        <v>0</v>
      </c>
      <c r="W14" s="79">
        <v>0</v>
      </c>
      <c r="X14" s="79">
        <v>0</v>
      </c>
      <c r="Y14" s="79">
        <v>0</v>
      </c>
      <c r="Z14" s="79">
        <v>0</v>
      </c>
      <c r="AA14" s="79">
        <v>0</v>
      </c>
      <c r="AB14" s="79">
        <v>0</v>
      </c>
      <c r="AC14" s="79">
        <v>0</v>
      </c>
      <c r="AD14" s="79">
        <v>0</v>
      </c>
      <c r="AE14" s="79">
        <v>0</v>
      </c>
      <c r="AF14" s="79">
        <v>0</v>
      </c>
      <c r="AG14" s="79">
        <v>0</v>
      </c>
      <c r="AH14" s="79">
        <v>0</v>
      </c>
      <c r="AI14" s="79">
        <v>0</v>
      </c>
      <c r="AJ14" s="79">
        <v>0</v>
      </c>
      <c r="AK14" s="79">
        <v>0</v>
      </c>
      <c r="AL14" s="79">
        <v>0</v>
      </c>
      <c r="AM14" s="79">
        <v>0</v>
      </c>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row>
    <row r="15" spans="1:65" x14ac:dyDescent="0.2">
      <c r="A15" s="108">
        <f t="shared" si="2"/>
        <v>13.109999999999998</v>
      </c>
      <c r="B15" s="24" t="s">
        <v>175</v>
      </c>
      <c r="C15" s="53" t="s">
        <v>179</v>
      </c>
      <c r="D15" s="57" t="s">
        <v>213</v>
      </c>
      <c r="E15" s="60">
        <v>0</v>
      </c>
      <c r="F15" s="63" t="s">
        <v>73</v>
      </c>
      <c r="G15" s="74">
        <f t="shared" ca="1" si="1"/>
        <v>0</v>
      </c>
      <c r="H15" s="205">
        <f t="shared" si="4"/>
        <v>0</v>
      </c>
      <c r="I15" s="79">
        <v>0</v>
      </c>
      <c r="J15" s="79">
        <v>0</v>
      </c>
      <c r="K15" s="79">
        <v>0</v>
      </c>
      <c r="L15" s="79">
        <v>0</v>
      </c>
      <c r="M15" s="79">
        <v>0</v>
      </c>
      <c r="N15" s="79">
        <v>0</v>
      </c>
      <c r="O15" s="79">
        <v>0</v>
      </c>
      <c r="P15" s="79">
        <v>0</v>
      </c>
      <c r="Q15" s="79">
        <v>0</v>
      </c>
      <c r="R15" s="79">
        <v>0</v>
      </c>
      <c r="S15" s="79">
        <v>0</v>
      </c>
      <c r="T15" s="79">
        <v>0</v>
      </c>
      <c r="U15" s="79">
        <v>0</v>
      </c>
      <c r="V15" s="79">
        <v>0</v>
      </c>
      <c r="W15" s="79">
        <v>0</v>
      </c>
      <c r="X15" s="79">
        <v>0</v>
      </c>
      <c r="Y15" s="79">
        <v>0</v>
      </c>
      <c r="Z15" s="79">
        <v>0</v>
      </c>
      <c r="AA15" s="79">
        <v>0</v>
      </c>
      <c r="AB15" s="79">
        <v>0</v>
      </c>
      <c r="AC15" s="79">
        <v>0</v>
      </c>
      <c r="AD15" s="79">
        <v>0</v>
      </c>
      <c r="AE15" s="79">
        <v>0</v>
      </c>
      <c r="AF15" s="79">
        <v>0</v>
      </c>
      <c r="AG15" s="79">
        <v>0</v>
      </c>
      <c r="AH15" s="79">
        <v>0</v>
      </c>
      <c r="AI15" s="79">
        <v>0</v>
      </c>
      <c r="AJ15" s="79">
        <v>0</v>
      </c>
      <c r="AK15" s="79">
        <v>0</v>
      </c>
      <c r="AL15" s="79">
        <v>0</v>
      </c>
      <c r="AM15" s="79">
        <v>0</v>
      </c>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row>
    <row r="16" spans="1:65" x14ac:dyDescent="0.2">
      <c r="A16" s="108">
        <f t="shared" si="2"/>
        <v>13.119999999999997</v>
      </c>
      <c r="B16" s="24" t="s">
        <v>176</v>
      </c>
      <c r="C16" s="53" t="s">
        <v>179</v>
      </c>
      <c r="D16" s="57" t="s">
        <v>213</v>
      </c>
      <c r="E16" s="60">
        <v>0</v>
      </c>
      <c r="F16" s="63" t="s">
        <v>73</v>
      </c>
      <c r="G16" s="74">
        <f t="shared" ca="1" si="1"/>
        <v>0</v>
      </c>
      <c r="H16" s="205">
        <f t="shared" si="4"/>
        <v>0</v>
      </c>
      <c r="I16" s="79">
        <v>0</v>
      </c>
      <c r="J16" s="79">
        <v>0</v>
      </c>
      <c r="K16" s="79">
        <v>0</v>
      </c>
      <c r="L16" s="79">
        <v>0</v>
      </c>
      <c r="M16" s="79">
        <v>0</v>
      </c>
      <c r="N16" s="79">
        <v>0</v>
      </c>
      <c r="O16" s="79">
        <v>0</v>
      </c>
      <c r="P16" s="79">
        <v>0</v>
      </c>
      <c r="Q16" s="79">
        <v>0</v>
      </c>
      <c r="R16" s="79">
        <v>0</v>
      </c>
      <c r="S16" s="79">
        <v>0</v>
      </c>
      <c r="T16" s="79">
        <v>0</v>
      </c>
      <c r="U16" s="79">
        <v>0</v>
      </c>
      <c r="V16" s="79">
        <v>0</v>
      </c>
      <c r="W16" s="79">
        <v>0</v>
      </c>
      <c r="X16" s="79">
        <v>0</v>
      </c>
      <c r="Y16" s="79">
        <v>0</v>
      </c>
      <c r="Z16" s="79">
        <v>0</v>
      </c>
      <c r="AA16" s="79">
        <v>0</v>
      </c>
      <c r="AB16" s="79">
        <v>0</v>
      </c>
      <c r="AC16" s="79">
        <v>0</v>
      </c>
      <c r="AD16" s="79">
        <v>0</v>
      </c>
      <c r="AE16" s="79">
        <v>0</v>
      </c>
      <c r="AF16" s="79">
        <v>0</v>
      </c>
      <c r="AG16" s="79">
        <v>0</v>
      </c>
      <c r="AH16" s="79">
        <v>0</v>
      </c>
      <c r="AI16" s="79">
        <v>0</v>
      </c>
      <c r="AJ16" s="79">
        <v>0</v>
      </c>
      <c r="AK16" s="79">
        <v>0</v>
      </c>
      <c r="AL16" s="79">
        <v>0</v>
      </c>
      <c r="AM16" s="79">
        <v>0</v>
      </c>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row>
    <row r="17" spans="1:65" x14ac:dyDescent="0.2">
      <c r="A17" s="108">
        <f t="shared" si="2"/>
        <v>13.129999999999997</v>
      </c>
      <c r="B17" s="24" t="s">
        <v>177</v>
      </c>
      <c r="C17" s="53" t="s">
        <v>179</v>
      </c>
      <c r="D17" s="57" t="s">
        <v>213</v>
      </c>
      <c r="E17" s="60">
        <v>0</v>
      </c>
      <c r="F17" s="63" t="s">
        <v>73</v>
      </c>
      <c r="G17" s="74">
        <f t="shared" ca="1" si="1"/>
        <v>0</v>
      </c>
      <c r="H17" s="205">
        <f t="shared" si="3"/>
        <v>0</v>
      </c>
      <c r="I17" s="79">
        <v>0</v>
      </c>
      <c r="J17" s="79">
        <v>0</v>
      </c>
      <c r="K17" s="79">
        <v>0</v>
      </c>
      <c r="L17" s="79">
        <v>0</v>
      </c>
      <c r="M17" s="79">
        <v>0</v>
      </c>
      <c r="N17" s="79">
        <v>0</v>
      </c>
      <c r="O17" s="79">
        <v>0</v>
      </c>
      <c r="P17" s="79">
        <v>0</v>
      </c>
      <c r="Q17" s="79">
        <v>0</v>
      </c>
      <c r="R17" s="79">
        <v>0</v>
      </c>
      <c r="S17" s="79">
        <v>0</v>
      </c>
      <c r="T17" s="79">
        <v>0</v>
      </c>
      <c r="U17" s="79">
        <v>0</v>
      </c>
      <c r="V17" s="79">
        <v>0</v>
      </c>
      <c r="W17" s="79">
        <v>0</v>
      </c>
      <c r="X17" s="79">
        <v>0</v>
      </c>
      <c r="Y17" s="79">
        <v>0</v>
      </c>
      <c r="Z17" s="79">
        <v>0</v>
      </c>
      <c r="AA17" s="79">
        <v>0</v>
      </c>
      <c r="AB17" s="79">
        <v>0</v>
      </c>
      <c r="AC17" s="79">
        <v>0</v>
      </c>
      <c r="AD17" s="79">
        <v>0</v>
      </c>
      <c r="AE17" s="79">
        <v>0</v>
      </c>
      <c r="AF17" s="79">
        <v>0</v>
      </c>
      <c r="AG17" s="79">
        <v>0</v>
      </c>
      <c r="AH17" s="79">
        <v>0</v>
      </c>
      <c r="AI17" s="79">
        <v>0</v>
      </c>
      <c r="AJ17" s="79">
        <v>0</v>
      </c>
      <c r="AK17" s="79">
        <v>0</v>
      </c>
      <c r="AL17" s="79">
        <v>0</v>
      </c>
      <c r="AM17" s="79">
        <v>0</v>
      </c>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row>
    <row r="18" spans="1:65" ht="13.5" thickBot="1" x14ac:dyDescent="0.25">
      <c r="A18" s="108">
        <f t="shared" si="2"/>
        <v>13.139999999999997</v>
      </c>
      <c r="B18" s="24" t="s">
        <v>178</v>
      </c>
      <c r="C18" s="53" t="s">
        <v>179</v>
      </c>
      <c r="D18" s="57" t="s">
        <v>213</v>
      </c>
      <c r="E18" s="61">
        <v>0</v>
      </c>
      <c r="F18" s="63" t="s">
        <v>73</v>
      </c>
      <c r="G18" s="80">
        <f t="shared" ca="1" si="1"/>
        <v>0</v>
      </c>
      <c r="H18" s="205">
        <f t="shared" si="3"/>
        <v>0</v>
      </c>
      <c r="I18" s="79">
        <v>0</v>
      </c>
      <c r="J18" s="79">
        <v>0</v>
      </c>
      <c r="K18" s="79">
        <v>0</v>
      </c>
      <c r="L18" s="79">
        <v>0</v>
      </c>
      <c r="M18" s="79">
        <v>0</v>
      </c>
      <c r="N18" s="79">
        <v>0</v>
      </c>
      <c r="O18" s="79">
        <v>0</v>
      </c>
      <c r="P18" s="79">
        <v>0</v>
      </c>
      <c r="Q18" s="79">
        <v>0</v>
      </c>
      <c r="R18" s="79">
        <v>0</v>
      </c>
      <c r="S18" s="79">
        <v>0</v>
      </c>
      <c r="T18" s="79">
        <v>0</v>
      </c>
      <c r="U18" s="79">
        <v>0</v>
      </c>
      <c r="V18" s="79">
        <v>0</v>
      </c>
      <c r="W18" s="79">
        <v>0</v>
      </c>
      <c r="X18" s="79">
        <v>0</v>
      </c>
      <c r="Y18" s="79">
        <v>0</v>
      </c>
      <c r="Z18" s="79">
        <v>0</v>
      </c>
      <c r="AA18" s="79">
        <v>0</v>
      </c>
      <c r="AB18" s="79">
        <v>0</v>
      </c>
      <c r="AC18" s="79">
        <v>0</v>
      </c>
      <c r="AD18" s="79">
        <v>0</v>
      </c>
      <c r="AE18" s="79">
        <v>0</v>
      </c>
      <c r="AF18" s="79">
        <v>0</v>
      </c>
      <c r="AG18" s="79">
        <v>0</v>
      </c>
      <c r="AH18" s="79">
        <v>0</v>
      </c>
      <c r="AI18" s="79">
        <v>0</v>
      </c>
      <c r="AJ18" s="79">
        <v>0</v>
      </c>
      <c r="AK18" s="79">
        <v>0</v>
      </c>
      <c r="AL18" s="79">
        <v>0</v>
      </c>
      <c r="AM18" s="79">
        <v>0</v>
      </c>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row>
    <row r="19" spans="1:65" ht="15.75" thickBot="1" x14ac:dyDescent="0.25">
      <c r="A19" s="24"/>
      <c r="B19" s="25" t="s">
        <v>98</v>
      </c>
      <c r="C19" s="45"/>
      <c r="D19" s="45"/>
      <c r="E19" s="26"/>
      <c r="F19" s="66" t="s">
        <v>73</v>
      </c>
      <c r="G19" s="80">
        <f ca="1">SUM(G5:G18)</f>
        <v>0</v>
      </c>
      <c r="H19" s="75">
        <f>SUM(I19:AM19)</f>
        <v>0</v>
      </c>
      <c r="I19" s="76">
        <f t="shared" ref="I19:AM19" si="5">SUM(I5:I18)</f>
        <v>0</v>
      </c>
      <c r="J19" s="76">
        <f t="shared" si="5"/>
        <v>0</v>
      </c>
      <c r="K19" s="76">
        <f t="shared" si="5"/>
        <v>0</v>
      </c>
      <c r="L19" s="76">
        <f t="shared" si="5"/>
        <v>0</v>
      </c>
      <c r="M19" s="76">
        <f t="shared" si="5"/>
        <v>0</v>
      </c>
      <c r="N19" s="76">
        <f t="shared" si="5"/>
        <v>0</v>
      </c>
      <c r="O19" s="76">
        <f t="shared" si="5"/>
        <v>0</v>
      </c>
      <c r="P19" s="76">
        <f t="shared" si="5"/>
        <v>0</v>
      </c>
      <c r="Q19" s="76">
        <f t="shared" si="5"/>
        <v>0</v>
      </c>
      <c r="R19" s="76">
        <f t="shared" si="5"/>
        <v>0</v>
      </c>
      <c r="S19" s="76">
        <f t="shared" si="5"/>
        <v>0</v>
      </c>
      <c r="T19" s="76">
        <f t="shared" si="5"/>
        <v>0</v>
      </c>
      <c r="U19" s="76">
        <f t="shared" si="5"/>
        <v>0</v>
      </c>
      <c r="V19" s="76">
        <f t="shared" si="5"/>
        <v>0</v>
      </c>
      <c r="W19" s="76">
        <f t="shared" si="5"/>
        <v>0</v>
      </c>
      <c r="X19" s="76">
        <f t="shared" si="5"/>
        <v>0</v>
      </c>
      <c r="Y19" s="76">
        <f t="shared" si="5"/>
        <v>0</v>
      </c>
      <c r="Z19" s="76">
        <f t="shared" si="5"/>
        <v>0</v>
      </c>
      <c r="AA19" s="76">
        <f t="shared" si="5"/>
        <v>0</v>
      </c>
      <c r="AB19" s="76">
        <f t="shared" si="5"/>
        <v>0</v>
      </c>
      <c r="AC19" s="76">
        <f t="shared" si="5"/>
        <v>0</v>
      </c>
      <c r="AD19" s="76">
        <f t="shared" si="5"/>
        <v>0</v>
      </c>
      <c r="AE19" s="76">
        <f t="shared" si="5"/>
        <v>0</v>
      </c>
      <c r="AF19" s="76">
        <f t="shared" si="5"/>
        <v>0</v>
      </c>
      <c r="AG19" s="76">
        <f t="shared" si="5"/>
        <v>0</v>
      </c>
      <c r="AH19" s="76">
        <f t="shared" si="5"/>
        <v>0</v>
      </c>
      <c r="AI19" s="76">
        <f t="shared" si="5"/>
        <v>0</v>
      </c>
      <c r="AJ19" s="76">
        <f t="shared" si="5"/>
        <v>0</v>
      </c>
      <c r="AK19" s="76">
        <f t="shared" si="5"/>
        <v>0</v>
      </c>
      <c r="AL19" s="76">
        <f t="shared" si="5"/>
        <v>0</v>
      </c>
      <c r="AM19" s="76">
        <f t="shared" si="5"/>
        <v>0</v>
      </c>
    </row>
    <row r="20" spans="1:65" ht="15" x14ac:dyDescent="0.2">
      <c r="B20" s="37"/>
      <c r="C20" s="55"/>
      <c r="D20" s="55"/>
      <c r="E20" s="23"/>
      <c r="F20" s="77"/>
      <c r="G20" s="77"/>
      <c r="H20" s="77"/>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row>
    <row r="21" spans="1:65" s="179" customFormat="1" ht="13.5" thickBot="1" x14ac:dyDescent="0.25">
      <c r="A21" s="40">
        <v>14</v>
      </c>
      <c r="B21" s="28" t="s">
        <v>106</v>
      </c>
      <c r="C21" s="28"/>
      <c r="D21" s="189"/>
      <c r="E21" s="49" t="s">
        <v>97</v>
      </c>
      <c r="F21" s="65"/>
      <c r="G21" s="111"/>
      <c r="H21" s="111"/>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row>
    <row r="22" spans="1:65" x14ac:dyDescent="0.2">
      <c r="A22" s="108">
        <f>A21+0.01</f>
        <v>14.01</v>
      </c>
      <c r="B22" s="24" t="s">
        <v>60</v>
      </c>
      <c r="C22" s="53" t="str">
        <f>'Sheet_2 Inputs &amp; Outputs (t)'!C61</f>
        <v>Paper</v>
      </c>
      <c r="D22" s="62" t="s">
        <v>235</v>
      </c>
      <c r="E22" s="59">
        <v>0</v>
      </c>
      <c r="F22" s="63" t="s">
        <v>73</v>
      </c>
      <c r="G22" s="73">
        <f t="shared" ref="G22:G35" ca="1" si="6">OFFSET($I22,0,analysis_start-2018,1,1)+NPV(discountrate,OFFSET($I22,0,analysis_start-2018+1,1,analysis_period))</f>
        <v>0</v>
      </c>
      <c r="H22" s="73">
        <f>SUM(I22:AM22)</f>
        <v>0</v>
      </c>
      <c r="I22" s="79">
        <v>0</v>
      </c>
      <c r="J22" s="79">
        <v>0</v>
      </c>
      <c r="K22" s="79">
        <v>0</v>
      </c>
      <c r="L22" s="79">
        <v>0</v>
      </c>
      <c r="M22" s="79">
        <v>0</v>
      </c>
      <c r="N22" s="79">
        <v>0</v>
      </c>
      <c r="O22" s="79">
        <v>0</v>
      </c>
      <c r="P22" s="79">
        <v>0</v>
      </c>
      <c r="Q22" s="79">
        <v>0</v>
      </c>
      <c r="R22" s="79">
        <v>0</v>
      </c>
      <c r="S22" s="79">
        <v>0</v>
      </c>
      <c r="T22" s="79">
        <v>0</v>
      </c>
      <c r="U22" s="79">
        <v>0</v>
      </c>
      <c r="V22" s="79">
        <v>0</v>
      </c>
      <c r="W22" s="79">
        <v>0</v>
      </c>
      <c r="X22" s="79">
        <v>0</v>
      </c>
      <c r="Y22" s="79">
        <v>0</v>
      </c>
      <c r="Z22" s="79">
        <v>0</v>
      </c>
      <c r="AA22" s="79">
        <v>0</v>
      </c>
      <c r="AB22" s="79">
        <v>0</v>
      </c>
      <c r="AC22" s="79">
        <v>0</v>
      </c>
      <c r="AD22" s="79">
        <v>0</v>
      </c>
      <c r="AE22" s="79">
        <v>0</v>
      </c>
      <c r="AF22" s="79">
        <v>0</v>
      </c>
      <c r="AG22" s="79">
        <v>0</v>
      </c>
      <c r="AH22" s="79">
        <v>0</v>
      </c>
      <c r="AI22" s="79">
        <v>0</v>
      </c>
      <c r="AJ22" s="79">
        <v>0</v>
      </c>
      <c r="AK22" s="79">
        <v>0</v>
      </c>
      <c r="AL22" s="79">
        <v>0</v>
      </c>
      <c r="AM22" s="79">
        <v>0</v>
      </c>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row>
    <row r="23" spans="1:65" x14ac:dyDescent="0.2">
      <c r="A23" s="108">
        <f t="shared" ref="A23:A35" si="7">A22+0.01</f>
        <v>14.02</v>
      </c>
      <c r="B23" s="24" t="s">
        <v>61</v>
      </c>
      <c r="C23" s="53" t="str">
        <f>'Sheet_2 Inputs &amp; Outputs (t)'!C62</f>
        <v>Cardboard</v>
      </c>
      <c r="D23" s="57" t="s">
        <v>213</v>
      </c>
      <c r="E23" s="60">
        <v>0</v>
      </c>
      <c r="F23" s="63" t="s">
        <v>73</v>
      </c>
      <c r="G23" s="74">
        <f t="shared" ca="1" si="6"/>
        <v>0</v>
      </c>
      <c r="H23" s="74">
        <f t="shared" ref="H23:H30" si="8">SUM(I23:AM23)</f>
        <v>0</v>
      </c>
      <c r="I23" s="79">
        <v>0</v>
      </c>
      <c r="J23" s="79">
        <v>0</v>
      </c>
      <c r="K23" s="79">
        <v>0</v>
      </c>
      <c r="L23" s="79">
        <v>0</v>
      </c>
      <c r="M23" s="79">
        <v>0</v>
      </c>
      <c r="N23" s="79">
        <v>0</v>
      </c>
      <c r="O23" s="79">
        <v>0</v>
      </c>
      <c r="P23" s="79">
        <v>0</v>
      </c>
      <c r="Q23" s="79">
        <v>0</v>
      </c>
      <c r="R23" s="79">
        <v>0</v>
      </c>
      <c r="S23" s="79">
        <v>0</v>
      </c>
      <c r="T23" s="79">
        <v>0</v>
      </c>
      <c r="U23" s="79">
        <v>0</v>
      </c>
      <c r="V23" s="79">
        <v>0</v>
      </c>
      <c r="W23" s="79">
        <v>0</v>
      </c>
      <c r="X23" s="79">
        <v>0</v>
      </c>
      <c r="Y23" s="79">
        <v>0</v>
      </c>
      <c r="Z23" s="79">
        <v>0</v>
      </c>
      <c r="AA23" s="79">
        <v>0</v>
      </c>
      <c r="AB23" s="79">
        <v>0</v>
      </c>
      <c r="AC23" s="79">
        <v>0</v>
      </c>
      <c r="AD23" s="79">
        <v>0</v>
      </c>
      <c r="AE23" s="79">
        <v>0</v>
      </c>
      <c r="AF23" s="79">
        <v>0</v>
      </c>
      <c r="AG23" s="79">
        <v>0</v>
      </c>
      <c r="AH23" s="79">
        <v>0</v>
      </c>
      <c r="AI23" s="79">
        <v>0</v>
      </c>
      <c r="AJ23" s="79">
        <v>0</v>
      </c>
      <c r="AK23" s="79">
        <v>0</v>
      </c>
      <c r="AL23" s="79">
        <v>0</v>
      </c>
      <c r="AM23" s="79">
        <v>0</v>
      </c>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row>
    <row r="24" spans="1:65" x14ac:dyDescent="0.2">
      <c r="A24" s="108">
        <f t="shared" si="7"/>
        <v>14.03</v>
      </c>
      <c r="B24" s="24" t="s">
        <v>62</v>
      </c>
      <c r="C24" s="53" t="str">
        <f>'Sheet_2 Inputs &amp; Outputs (t)'!C63</f>
        <v>Plastic</v>
      </c>
      <c r="D24" s="57" t="s">
        <v>213</v>
      </c>
      <c r="E24" s="60">
        <v>0</v>
      </c>
      <c r="F24" s="63" t="s">
        <v>73</v>
      </c>
      <c r="G24" s="74">
        <f t="shared" ca="1" si="6"/>
        <v>0</v>
      </c>
      <c r="H24" s="74">
        <f t="shared" ref="H24:H28" si="9">SUM(I24:AM24)</f>
        <v>0</v>
      </c>
      <c r="I24" s="79">
        <v>0</v>
      </c>
      <c r="J24" s="79">
        <v>0</v>
      </c>
      <c r="K24" s="79">
        <v>0</v>
      </c>
      <c r="L24" s="79">
        <v>0</v>
      </c>
      <c r="M24" s="79">
        <v>0</v>
      </c>
      <c r="N24" s="79">
        <v>0</v>
      </c>
      <c r="O24" s="79">
        <v>0</v>
      </c>
      <c r="P24" s="79">
        <v>0</v>
      </c>
      <c r="Q24" s="79">
        <v>0</v>
      </c>
      <c r="R24" s="79">
        <v>0</v>
      </c>
      <c r="S24" s="79">
        <v>0</v>
      </c>
      <c r="T24" s="79">
        <v>0</v>
      </c>
      <c r="U24" s="79">
        <v>0</v>
      </c>
      <c r="V24" s="79">
        <v>0</v>
      </c>
      <c r="W24" s="79">
        <v>0</v>
      </c>
      <c r="X24" s="79">
        <v>0</v>
      </c>
      <c r="Y24" s="79">
        <v>0</v>
      </c>
      <c r="Z24" s="79">
        <v>0</v>
      </c>
      <c r="AA24" s="79">
        <v>0</v>
      </c>
      <c r="AB24" s="79">
        <v>0</v>
      </c>
      <c r="AC24" s="79">
        <v>0</v>
      </c>
      <c r="AD24" s="79">
        <v>0</v>
      </c>
      <c r="AE24" s="79">
        <v>0</v>
      </c>
      <c r="AF24" s="79">
        <v>0</v>
      </c>
      <c r="AG24" s="79">
        <v>0</v>
      </c>
      <c r="AH24" s="79">
        <v>0</v>
      </c>
      <c r="AI24" s="79">
        <v>0</v>
      </c>
      <c r="AJ24" s="79">
        <v>0</v>
      </c>
      <c r="AK24" s="79">
        <v>0</v>
      </c>
      <c r="AL24" s="79">
        <v>0</v>
      </c>
      <c r="AM24" s="79">
        <v>0</v>
      </c>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row>
    <row r="25" spans="1:65" x14ac:dyDescent="0.2">
      <c r="A25" s="108">
        <f t="shared" si="7"/>
        <v>14.04</v>
      </c>
      <c r="B25" s="24" t="s">
        <v>63</v>
      </c>
      <c r="C25" s="53" t="str">
        <f>'Sheet_2 Inputs &amp; Outputs (t)'!C64</f>
        <v>Glass</v>
      </c>
      <c r="D25" s="57" t="s">
        <v>213</v>
      </c>
      <c r="E25" s="60">
        <v>0</v>
      </c>
      <c r="F25" s="63" t="s">
        <v>73</v>
      </c>
      <c r="G25" s="74">
        <f t="shared" ca="1" si="6"/>
        <v>0</v>
      </c>
      <c r="H25" s="74">
        <f t="shared" si="9"/>
        <v>0</v>
      </c>
      <c r="I25" s="79">
        <v>0</v>
      </c>
      <c r="J25" s="79">
        <v>0</v>
      </c>
      <c r="K25" s="79">
        <v>0</v>
      </c>
      <c r="L25" s="79">
        <v>0</v>
      </c>
      <c r="M25" s="79">
        <v>0</v>
      </c>
      <c r="N25" s="79">
        <v>0</v>
      </c>
      <c r="O25" s="79">
        <v>0</v>
      </c>
      <c r="P25" s="79">
        <v>0</v>
      </c>
      <c r="Q25" s="79">
        <v>0</v>
      </c>
      <c r="R25" s="79">
        <v>0</v>
      </c>
      <c r="S25" s="79">
        <v>0</v>
      </c>
      <c r="T25" s="79">
        <v>0</v>
      </c>
      <c r="U25" s="79">
        <v>0</v>
      </c>
      <c r="V25" s="79">
        <v>0</v>
      </c>
      <c r="W25" s="79">
        <v>0</v>
      </c>
      <c r="X25" s="79">
        <v>0</v>
      </c>
      <c r="Y25" s="79">
        <v>0</v>
      </c>
      <c r="Z25" s="79">
        <v>0</v>
      </c>
      <c r="AA25" s="79">
        <v>0</v>
      </c>
      <c r="AB25" s="79">
        <v>0</v>
      </c>
      <c r="AC25" s="79">
        <v>0</v>
      </c>
      <c r="AD25" s="79">
        <v>0</v>
      </c>
      <c r="AE25" s="79">
        <v>0</v>
      </c>
      <c r="AF25" s="79">
        <v>0</v>
      </c>
      <c r="AG25" s="79">
        <v>0</v>
      </c>
      <c r="AH25" s="79">
        <v>0</v>
      </c>
      <c r="AI25" s="79">
        <v>0</v>
      </c>
      <c r="AJ25" s="79">
        <v>0</v>
      </c>
      <c r="AK25" s="79">
        <v>0</v>
      </c>
      <c r="AL25" s="79">
        <v>0</v>
      </c>
      <c r="AM25" s="79">
        <v>0</v>
      </c>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row>
    <row r="26" spans="1:65" x14ac:dyDescent="0.2">
      <c r="A26" s="108">
        <f t="shared" si="7"/>
        <v>14.049999999999999</v>
      </c>
      <c r="B26" s="24" t="s">
        <v>64</v>
      </c>
      <c r="C26" s="53" t="str">
        <f>'Sheet_2 Inputs &amp; Outputs (t)'!C65</f>
        <v>Non-ferrous metal</v>
      </c>
      <c r="D26" s="57" t="s">
        <v>213</v>
      </c>
      <c r="E26" s="60">
        <v>0</v>
      </c>
      <c r="F26" s="63" t="s">
        <v>73</v>
      </c>
      <c r="G26" s="74">
        <f t="shared" ca="1" si="6"/>
        <v>0</v>
      </c>
      <c r="H26" s="74">
        <f t="shared" si="9"/>
        <v>0</v>
      </c>
      <c r="I26" s="79">
        <v>0</v>
      </c>
      <c r="J26" s="79">
        <v>0</v>
      </c>
      <c r="K26" s="79">
        <v>0</v>
      </c>
      <c r="L26" s="79">
        <v>0</v>
      </c>
      <c r="M26" s="79">
        <v>0</v>
      </c>
      <c r="N26" s="79">
        <v>0</v>
      </c>
      <c r="O26" s="79">
        <v>0</v>
      </c>
      <c r="P26" s="79">
        <v>0</v>
      </c>
      <c r="Q26" s="79">
        <v>0</v>
      </c>
      <c r="R26" s="79">
        <v>0</v>
      </c>
      <c r="S26" s="79">
        <v>0</v>
      </c>
      <c r="T26" s="79">
        <v>0</v>
      </c>
      <c r="U26" s="79">
        <v>0</v>
      </c>
      <c r="V26" s="79">
        <v>0</v>
      </c>
      <c r="W26" s="79">
        <v>0</v>
      </c>
      <c r="X26" s="79">
        <v>0</v>
      </c>
      <c r="Y26" s="79">
        <v>0</v>
      </c>
      <c r="Z26" s="79">
        <v>0</v>
      </c>
      <c r="AA26" s="79">
        <v>0</v>
      </c>
      <c r="AB26" s="79">
        <v>0</v>
      </c>
      <c r="AC26" s="79">
        <v>0</v>
      </c>
      <c r="AD26" s="79">
        <v>0</v>
      </c>
      <c r="AE26" s="79">
        <v>0</v>
      </c>
      <c r="AF26" s="79">
        <v>0</v>
      </c>
      <c r="AG26" s="79">
        <v>0</v>
      </c>
      <c r="AH26" s="79">
        <v>0</v>
      </c>
      <c r="AI26" s="79">
        <v>0</v>
      </c>
      <c r="AJ26" s="79">
        <v>0</v>
      </c>
      <c r="AK26" s="79">
        <v>0</v>
      </c>
      <c r="AL26" s="79">
        <v>0</v>
      </c>
      <c r="AM26" s="79">
        <v>0</v>
      </c>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row>
    <row r="27" spans="1:65" x14ac:dyDescent="0.2">
      <c r="A27" s="108">
        <f t="shared" si="7"/>
        <v>14.059999999999999</v>
      </c>
      <c r="B27" s="24" t="s">
        <v>65</v>
      </c>
      <c r="C27" s="53" t="str">
        <f>'Sheet_2 Inputs &amp; Outputs (t)'!C66</f>
        <v>Ferrous Metal</v>
      </c>
      <c r="D27" s="57" t="s">
        <v>213</v>
      </c>
      <c r="E27" s="60">
        <v>0</v>
      </c>
      <c r="F27" s="63" t="s">
        <v>73</v>
      </c>
      <c r="G27" s="74">
        <f t="shared" ca="1" si="6"/>
        <v>0</v>
      </c>
      <c r="H27" s="74">
        <f t="shared" si="9"/>
        <v>0</v>
      </c>
      <c r="I27" s="79">
        <v>0</v>
      </c>
      <c r="J27" s="79">
        <v>0</v>
      </c>
      <c r="K27" s="79">
        <v>0</v>
      </c>
      <c r="L27" s="79">
        <v>0</v>
      </c>
      <c r="M27" s="79">
        <v>0</v>
      </c>
      <c r="N27" s="79">
        <v>0</v>
      </c>
      <c r="O27" s="79">
        <v>0</v>
      </c>
      <c r="P27" s="79">
        <v>0</v>
      </c>
      <c r="Q27" s="79">
        <v>0</v>
      </c>
      <c r="R27" s="79">
        <v>0</v>
      </c>
      <c r="S27" s="79">
        <v>0</v>
      </c>
      <c r="T27" s="79">
        <v>0</v>
      </c>
      <c r="U27" s="79">
        <v>0</v>
      </c>
      <c r="V27" s="79">
        <v>0</v>
      </c>
      <c r="W27" s="79">
        <v>0</v>
      </c>
      <c r="X27" s="79">
        <v>0</v>
      </c>
      <c r="Y27" s="79">
        <v>0</v>
      </c>
      <c r="Z27" s="79">
        <v>0</v>
      </c>
      <c r="AA27" s="79">
        <v>0</v>
      </c>
      <c r="AB27" s="79">
        <v>0</v>
      </c>
      <c r="AC27" s="79">
        <v>0</v>
      </c>
      <c r="AD27" s="79">
        <v>0</v>
      </c>
      <c r="AE27" s="79">
        <v>0</v>
      </c>
      <c r="AF27" s="79">
        <v>0</v>
      </c>
      <c r="AG27" s="79">
        <v>0</v>
      </c>
      <c r="AH27" s="79">
        <v>0</v>
      </c>
      <c r="AI27" s="79">
        <v>0</v>
      </c>
      <c r="AJ27" s="79">
        <v>0</v>
      </c>
      <c r="AK27" s="79">
        <v>0</v>
      </c>
      <c r="AL27" s="79">
        <v>0</v>
      </c>
      <c r="AM27" s="79">
        <v>0</v>
      </c>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3"/>
    </row>
    <row r="28" spans="1:65" x14ac:dyDescent="0.2">
      <c r="A28" s="108">
        <f t="shared" si="7"/>
        <v>14.069999999999999</v>
      </c>
      <c r="B28" s="24" t="s">
        <v>66</v>
      </c>
      <c r="C28" s="53" t="str">
        <f>'Sheet_2 Inputs &amp; Outputs (t)'!C67</f>
        <v>Compost - High Grade</v>
      </c>
      <c r="D28" s="57" t="s">
        <v>213</v>
      </c>
      <c r="E28" s="60">
        <v>0</v>
      </c>
      <c r="F28" s="63" t="s">
        <v>73</v>
      </c>
      <c r="G28" s="74">
        <f t="shared" ca="1" si="6"/>
        <v>0</v>
      </c>
      <c r="H28" s="74">
        <f t="shared" si="9"/>
        <v>0</v>
      </c>
      <c r="I28" s="79">
        <v>0</v>
      </c>
      <c r="J28" s="79">
        <v>0</v>
      </c>
      <c r="K28" s="79">
        <v>0</v>
      </c>
      <c r="L28" s="79">
        <v>0</v>
      </c>
      <c r="M28" s="79">
        <v>0</v>
      </c>
      <c r="N28" s="79">
        <v>0</v>
      </c>
      <c r="O28" s="79">
        <v>0</v>
      </c>
      <c r="P28" s="79">
        <v>0</v>
      </c>
      <c r="Q28" s="79">
        <v>0</v>
      </c>
      <c r="R28" s="79">
        <v>0</v>
      </c>
      <c r="S28" s="79">
        <v>0</v>
      </c>
      <c r="T28" s="79">
        <v>0</v>
      </c>
      <c r="U28" s="79">
        <v>0</v>
      </c>
      <c r="V28" s="79">
        <v>0</v>
      </c>
      <c r="W28" s="79">
        <v>0</v>
      </c>
      <c r="X28" s="79">
        <v>0</v>
      </c>
      <c r="Y28" s="79">
        <v>0</v>
      </c>
      <c r="Z28" s="79">
        <v>0</v>
      </c>
      <c r="AA28" s="79">
        <v>0</v>
      </c>
      <c r="AB28" s="79">
        <v>0</v>
      </c>
      <c r="AC28" s="79">
        <v>0</v>
      </c>
      <c r="AD28" s="79">
        <v>0</v>
      </c>
      <c r="AE28" s="79">
        <v>0</v>
      </c>
      <c r="AF28" s="79">
        <v>0</v>
      </c>
      <c r="AG28" s="79">
        <v>0</v>
      </c>
      <c r="AH28" s="79">
        <v>0</v>
      </c>
      <c r="AI28" s="79">
        <v>0</v>
      </c>
      <c r="AJ28" s="79">
        <v>0</v>
      </c>
      <c r="AK28" s="79">
        <v>0</v>
      </c>
      <c r="AL28" s="79">
        <v>0</v>
      </c>
      <c r="AM28" s="79">
        <v>0</v>
      </c>
      <c r="AN28" s="183"/>
      <c r="AO28" s="183"/>
      <c r="AP28" s="183"/>
      <c r="AQ28" s="183"/>
      <c r="AR28" s="183"/>
      <c r="AS28" s="183"/>
      <c r="AT28" s="183"/>
      <c r="AU28" s="183"/>
      <c r="AV28" s="183"/>
      <c r="AW28" s="183"/>
      <c r="AX28" s="183"/>
      <c r="AY28" s="183"/>
      <c r="AZ28" s="183"/>
      <c r="BA28" s="183"/>
      <c r="BB28" s="183"/>
      <c r="BC28" s="183"/>
      <c r="BD28" s="183"/>
      <c r="BE28" s="183"/>
      <c r="BF28" s="183"/>
      <c r="BG28" s="183"/>
      <c r="BH28" s="183"/>
      <c r="BI28" s="183"/>
      <c r="BJ28" s="183"/>
      <c r="BK28" s="183"/>
      <c r="BL28" s="183"/>
      <c r="BM28" s="183"/>
    </row>
    <row r="29" spans="1:65" x14ac:dyDescent="0.2">
      <c r="A29" s="108">
        <f t="shared" si="7"/>
        <v>14.079999999999998</v>
      </c>
      <c r="B29" s="24" t="s">
        <v>67</v>
      </c>
      <c r="C29" s="53" t="str">
        <f>'Sheet_2 Inputs &amp; Outputs (t)'!C68</f>
        <v>Compost - Low Grade</v>
      </c>
      <c r="D29" s="57" t="s">
        <v>213</v>
      </c>
      <c r="E29" s="60">
        <v>0</v>
      </c>
      <c r="F29" s="63" t="s">
        <v>73</v>
      </c>
      <c r="G29" s="74">
        <f t="shared" ca="1" si="6"/>
        <v>0</v>
      </c>
      <c r="H29" s="74">
        <f t="shared" si="8"/>
        <v>0</v>
      </c>
      <c r="I29" s="79">
        <v>0</v>
      </c>
      <c r="J29" s="79">
        <v>0</v>
      </c>
      <c r="K29" s="79">
        <v>0</v>
      </c>
      <c r="L29" s="79">
        <v>0</v>
      </c>
      <c r="M29" s="79">
        <v>0</v>
      </c>
      <c r="N29" s="79">
        <v>0</v>
      </c>
      <c r="O29" s="79">
        <v>0</v>
      </c>
      <c r="P29" s="79">
        <v>0</v>
      </c>
      <c r="Q29" s="79">
        <v>0</v>
      </c>
      <c r="R29" s="79">
        <v>0</v>
      </c>
      <c r="S29" s="79">
        <v>0</v>
      </c>
      <c r="T29" s="79">
        <v>0</v>
      </c>
      <c r="U29" s="79">
        <v>0</v>
      </c>
      <c r="V29" s="79">
        <v>0</v>
      </c>
      <c r="W29" s="79">
        <v>0</v>
      </c>
      <c r="X29" s="79">
        <v>0</v>
      </c>
      <c r="Y29" s="79">
        <v>0</v>
      </c>
      <c r="Z29" s="79">
        <v>0</v>
      </c>
      <c r="AA29" s="79">
        <v>0</v>
      </c>
      <c r="AB29" s="79">
        <v>0</v>
      </c>
      <c r="AC29" s="79">
        <v>0</v>
      </c>
      <c r="AD29" s="79">
        <v>0</v>
      </c>
      <c r="AE29" s="79">
        <v>0</v>
      </c>
      <c r="AF29" s="79">
        <v>0</v>
      </c>
      <c r="AG29" s="79">
        <v>0</v>
      </c>
      <c r="AH29" s="79">
        <v>0</v>
      </c>
      <c r="AI29" s="79">
        <v>0</v>
      </c>
      <c r="AJ29" s="79">
        <v>0</v>
      </c>
      <c r="AK29" s="79">
        <v>0</v>
      </c>
      <c r="AL29" s="79">
        <v>0</v>
      </c>
      <c r="AM29" s="79">
        <v>0</v>
      </c>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3"/>
      <c r="BJ29" s="183"/>
      <c r="BK29" s="183"/>
      <c r="BL29" s="183"/>
      <c r="BM29" s="183"/>
    </row>
    <row r="30" spans="1:65" x14ac:dyDescent="0.2">
      <c r="A30" s="108">
        <f t="shared" si="7"/>
        <v>14.089999999999998</v>
      </c>
      <c r="B30" s="24" t="s">
        <v>68</v>
      </c>
      <c r="C30" s="53" t="str">
        <f>'Sheet_2 Inputs &amp; Outputs (t)'!C69</f>
        <v>Tyres</v>
      </c>
      <c r="D30" s="57" t="s">
        <v>213</v>
      </c>
      <c r="E30" s="60">
        <v>0</v>
      </c>
      <c r="F30" s="63" t="s">
        <v>73</v>
      </c>
      <c r="G30" s="74">
        <f t="shared" ca="1" si="6"/>
        <v>0</v>
      </c>
      <c r="H30" s="74">
        <f t="shared" si="8"/>
        <v>0</v>
      </c>
      <c r="I30" s="79">
        <v>0</v>
      </c>
      <c r="J30" s="79">
        <v>0</v>
      </c>
      <c r="K30" s="79">
        <v>0</v>
      </c>
      <c r="L30" s="79">
        <v>0</v>
      </c>
      <c r="M30" s="79">
        <v>0</v>
      </c>
      <c r="N30" s="79">
        <v>0</v>
      </c>
      <c r="O30" s="79">
        <v>0</v>
      </c>
      <c r="P30" s="79">
        <v>0</v>
      </c>
      <c r="Q30" s="79">
        <v>0</v>
      </c>
      <c r="R30" s="79">
        <v>0</v>
      </c>
      <c r="S30" s="79">
        <v>0</v>
      </c>
      <c r="T30" s="79">
        <v>0</v>
      </c>
      <c r="U30" s="79">
        <v>0</v>
      </c>
      <c r="V30" s="79">
        <v>0</v>
      </c>
      <c r="W30" s="79">
        <v>0</v>
      </c>
      <c r="X30" s="79">
        <v>0</v>
      </c>
      <c r="Y30" s="79">
        <v>0</v>
      </c>
      <c r="Z30" s="79">
        <v>0</v>
      </c>
      <c r="AA30" s="79">
        <v>0</v>
      </c>
      <c r="AB30" s="79">
        <v>0</v>
      </c>
      <c r="AC30" s="79">
        <v>0</v>
      </c>
      <c r="AD30" s="79">
        <v>0</v>
      </c>
      <c r="AE30" s="79">
        <v>0</v>
      </c>
      <c r="AF30" s="79">
        <v>0</v>
      </c>
      <c r="AG30" s="79">
        <v>0</v>
      </c>
      <c r="AH30" s="79">
        <v>0</v>
      </c>
      <c r="AI30" s="79">
        <v>0</v>
      </c>
      <c r="AJ30" s="79">
        <v>0</v>
      </c>
      <c r="AK30" s="79">
        <v>0</v>
      </c>
      <c r="AL30" s="79">
        <v>0</v>
      </c>
      <c r="AM30" s="79">
        <v>0</v>
      </c>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row>
    <row r="31" spans="1:65" x14ac:dyDescent="0.2">
      <c r="A31" s="108">
        <f t="shared" si="7"/>
        <v>14.099999999999998</v>
      </c>
      <c r="B31" s="24" t="s">
        <v>69</v>
      </c>
      <c r="C31" s="53" t="str">
        <f>'Sheet_2 Inputs &amp; Outputs (t)'!C70</f>
        <v>other</v>
      </c>
      <c r="D31" s="57" t="s">
        <v>213</v>
      </c>
      <c r="E31" s="60">
        <v>0</v>
      </c>
      <c r="F31" s="63" t="s">
        <v>73</v>
      </c>
      <c r="G31" s="74">
        <f t="shared" ca="1" si="6"/>
        <v>0</v>
      </c>
      <c r="H31" s="74">
        <f t="shared" ref="H31:H35" si="10">SUM(I31:AM31)</f>
        <v>0</v>
      </c>
      <c r="I31" s="79">
        <v>0</v>
      </c>
      <c r="J31" s="79">
        <v>0</v>
      </c>
      <c r="K31" s="79">
        <v>0</v>
      </c>
      <c r="L31" s="79">
        <v>0</v>
      </c>
      <c r="M31" s="79">
        <v>0</v>
      </c>
      <c r="N31" s="79">
        <v>0</v>
      </c>
      <c r="O31" s="79">
        <v>0</v>
      </c>
      <c r="P31" s="79">
        <v>0</v>
      </c>
      <c r="Q31" s="79">
        <v>0</v>
      </c>
      <c r="R31" s="79">
        <v>0</v>
      </c>
      <c r="S31" s="79">
        <v>0</v>
      </c>
      <c r="T31" s="79">
        <v>0</v>
      </c>
      <c r="U31" s="79">
        <v>0</v>
      </c>
      <c r="V31" s="79">
        <v>0</v>
      </c>
      <c r="W31" s="79">
        <v>0</v>
      </c>
      <c r="X31" s="79">
        <v>0</v>
      </c>
      <c r="Y31" s="79">
        <v>0</v>
      </c>
      <c r="Z31" s="79">
        <v>0</v>
      </c>
      <c r="AA31" s="79">
        <v>0</v>
      </c>
      <c r="AB31" s="79">
        <v>0</v>
      </c>
      <c r="AC31" s="79">
        <v>0</v>
      </c>
      <c r="AD31" s="79">
        <v>0</v>
      </c>
      <c r="AE31" s="79">
        <v>0</v>
      </c>
      <c r="AF31" s="79">
        <v>0</v>
      </c>
      <c r="AG31" s="79">
        <v>0</v>
      </c>
      <c r="AH31" s="79">
        <v>0</v>
      </c>
      <c r="AI31" s="79">
        <v>0</v>
      </c>
      <c r="AJ31" s="79">
        <v>0</v>
      </c>
      <c r="AK31" s="79">
        <v>0</v>
      </c>
      <c r="AL31" s="79">
        <v>0</v>
      </c>
      <c r="AM31" s="79">
        <v>0</v>
      </c>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row>
    <row r="32" spans="1:65" x14ac:dyDescent="0.2">
      <c r="A32" s="108">
        <f t="shared" si="7"/>
        <v>14.109999999999998</v>
      </c>
      <c r="B32" s="24" t="s">
        <v>175</v>
      </c>
      <c r="C32" s="53" t="s">
        <v>59</v>
      </c>
      <c r="D32" s="57" t="s">
        <v>213</v>
      </c>
      <c r="E32" s="60">
        <v>0</v>
      </c>
      <c r="F32" s="63" t="s">
        <v>73</v>
      </c>
      <c r="G32" s="74">
        <f t="shared" ca="1" si="6"/>
        <v>0</v>
      </c>
      <c r="H32" s="74">
        <f t="shared" si="10"/>
        <v>0</v>
      </c>
      <c r="I32" s="79">
        <v>0</v>
      </c>
      <c r="J32" s="79">
        <v>0</v>
      </c>
      <c r="K32" s="79">
        <v>0</v>
      </c>
      <c r="L32" s="79">
        <v>0</v>
      </c>
      <c r="M32" s="79">
        <v>0</v>
      </c>
      <c r="N32" s="79">
        <v>0</v>
      </c>
      <c r="O32" s="79">
        <v>0</v>
      </c>
      <c r="P32" s="79">
        <v>0</v>
      </c>
      <c r="Q32" s="79">
        <v>0</v>
      </c>
      <c r="R32" s="79">
        <v>0</v>
      </c>
      <c r="S32" s="79">
        <v>0</v>
      </c>
      <c r="T32" s="79">
        <v>0</v>
      </c>
      <c r="U32" s="79">
        <v>0</v>
      </c>
      <c r="V32" s="79">
        <v>0</v>
      </c>
      <c r="W32" s="79">
        <v>0</v>
      </c>
      <c r="X32" s="79">
        <v>0</v>
      </c>
      <c r="Y32" s="79">
        <v>0</v>
      </c>
      <c r="Z32" s="79">
        <v>0</v>
      </c>
      <c r="AA32" s="79">
        <v>0</v>
      </c>
      <c r="AB32" s="79">
        <v>0</v>
      </c>
      <c r="AC32" s="79">
        <v>0</v>
      </c>
      <c r="AD32" s="79">
        <v>0</v>
      </c>
      <c r="AE32" s="79">
        <v>0</v>
      </c>
      <c r="AF32" s="79">
        <v>0</v>
      </c>
      <c r="AG32" s="79">
        <v>0</v>
      </c>
      <c r="AH32" s="79">
        <v>0</v>
      </c>
      <c r="AI32" s="79">
        <v>0</v>
      </c>
      <c r="AJ32" s="79">
        <v>0</v>
      </c>
      <c r="AK32" s="79">
        <v>0</v>
      </c>
      <c r="AL32" s="79">
        <v>0</v>
      </c>
      <c r="AM32" s="79">
        <v>0</v>
      </c>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row>
    <row r="33" spans="1:65" x14ac:dyDescent="0.2">
      <c r="A33" s="108">
        <f t="shared" si="7"/>
        <v>14.119999999999997</v>
      </c>
      <c r="B33" s="24" t="s">
        <v>176</v>
      </c>
      <c r="C33" s="53" t="s">
        <v>59</v>
      </c>
      <c r="D33" s="57" t="s">
        <v>213</v>
      </c>
      <c r="E33" s="60">
        <v>0</v>
      </c>
      <c r="F33" s="63" t="s">
        <v>73</v>
      </c>
      <c r="G33" s="74">
        <f t="shared" ca="1" si="6"/>
        <v>0</v>
      </c>
      <c r="H33" s="74">
        <f t="shared" si="10"/>
        <v>0</v>
      </c>
      <c r="I33" s="79">
        <v>0</v>
      </c>
      <c r="J33" s="79">
        <v>0</v>
      </c>
      <c r="K33" s="79">
        <v>0</v>
      </c>
      <c r="L33" s="79">
        <v>0</v>
      </c>
      <c r="M33" s="79">
        <v>0</v>
      </c>
      <c r="N33" s="79">
        <v>0</v>
      </c>
      <c r="O33" s="79">
        <v>0</v>
      </c>
      <c r="P33" s="79">
        <v>0</v>
      </c>
      <c r="Q33" s="79">
        <v>0</v>
      </c>
      <c r="R33" s="79">
        <v>0</v>
      </c>
      <c r="S33" s="79">
        <v>0</v>
      </c>
      <c r="T33" s="79">
        <v>0</v>
      </c>
      <c r="U33" s="79">
        <v>0</v>
      </c>
      <c r="V33" s="79">
        <v>0</v>
      </c>
      <c r="W33" s="79">
        <v>0</v>
      </c>
      <c r="X33" s="79">
        <v>0</v>
      </c>
      <c r="Y33" s="79">
        <v>0</v>
      </c>
      <c r="Z33" s="79">
        <v>0</v>
      </c>
      <c r="AA33" s="79">
        <v>0</v>
      </c>
      <c r="AB33" s="79">
        <v>0</v>
      </c>
      <c r="AC33" s="79">
        <v>0</v>
      </c>
      <c r="AD33" s="79">
        <v>0</v>
      </c>
      <c r="AE33" s="79">
        <v>0</v>
      </c>
      <c r="AF33" s="79">
        <v>0</v>
      </c>
      <c r="AG33" s="79">
        <v>0</v>
      </c>
      <c r="AH33" s="79">
        <v>0</v>
      </c>
      <c r="AI33" s="79">
        <v>0</v>
      </c>
      <c r="AJ33" s="79">
        <v>0</v>
      </c>
      <c r="AK33" s="79">
        <v>0</v>
      </c>
      <c r="AL33" s="79">
        <v>0</v>
      </c>
      <c r="AM33" s="79">
        <v>0</v>
      </c>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row>
    <row r="34" spans="1:65" x14ac:dyDescent="0.2">
      <c r="A34" s="108">
        <f t="shared" si="7"/>
        <v>14.129999999999997</v>
      </c>
      <c r="B34" s="24" t="s">
        <v>177</v>
      </c>
      <c r="C34" s="53" t="s">
        <v>59</v>
      </c>
      <c r="D34" s="57" t="s">
        <v>213</v>
      </c>
      <c r="E34" s="60">
        <v>0</v>
      </c>
      <c r="F34" s="63" t="s">
        <v>73</v>
      </c>
      <c r="G34" s="74">
        <f t="shared" ca="1" si="6"/>
        <v>0</v>
      </c>
      <c r="H34" s="74">
        <f t="shared" si="10"/>
        <v>0</v>
      </c>
      <c r="I34" s="79">
        <v>0</v>
      </c>
      <c r="J34" s="79">
        <v>0</v>
      </c>
      <c r="K34" s="79">
        <v>0</v>
      </c>
      <c r="L34" s="79">
        <v>0</v>
      </c>
      <c r="M34" s="79">
        <v>0</v>
      </c>
      <c r="N34" s="79">
        <v>0</v>
      </c>
      <c r="O34" s="79">
        <v>0</v>
      </c>
      <c r="P34" s="79">
        <v>0</v>
      </c>
      <c r="Q34" s="79">
        <v>0</v>
      </c>
      <c r="R34" s="79">
        <v>0</v>
      </c>
      <c r="S34" s="79">
        <v>0</v>
      </c>
      <c r="T34" s="79">
        <v>0</v>
      </c>
      <c r="U34" s="79">
        <v>0</v>
      </c>
      <c r="V34" s="79">
        <v>0</v>
      </c>
      <c r="W34" s="79">
        <v>0</v>
      </c>
      <c r="X34" s="79">
        <v>0</v>
      </c>
      <c r="Y34" s="79">
        <v>0</v>
      </c>
      <c r="Z34" s="79">
        <v>0</v>
      </c>
      <c r="AA34" s="79">
        <v>0</v>
      </c>
      <c r="AB34" s="79">
        <v>0</v>
      </c>
      <c r="AC34" s="79">
        <v>0</v>
      </c>
      <c r="AD34" s="79">
        <v>0</v>
      </c>
      <c r="AE34" s="79">
        <v>0</v>
      </c>
      <c r="AF34" s="79">
        <v>0</v>
      </c>
      <c r="AG34" s="79">
        <v>0</v>
      </c>
      <c r="AH34" s="79">
        <v>0</v>
      </c>
      <c r="AI34" s="79">
        <v>0</v>
      </c>
      <c r="AJ34" s="79">
        <v>0</v>
      </c>
      <c r="AK34" s="79">
        <v>0</v>
      </c>
      <c r="AL34" s="79">
        <v>0</v>
      </c>
      <c r="AM34" s="79">
        <v>0</v>
      </c>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row>
    <row r="35" spans="1:65" ht="13.5" thickBot="1" x14ac:dyDescent="0.25">
      <c r="A35" s="108">
        <f t="shared" si="7"/>
        <v>14.139999999999997</v>
      </c>
      <c r="B35" s="24" t="s">
        <v>178</v>
      </c>
      <c r="C35" s="53" t="s">
        <v>59</v>
      </c>
      <c r="D35" s="57" t="s">
        <v>213</v>
      </c>
      <c r="E35" s="60">
        <v>0</v>
      </c>
      <c r="F35" s="63" t="s">
        <v>73</v>
      </c>
      <c r="G35" s="74">
        <f t="shared" ca="1" si="6"/>
        <v>0</v>
      </c>
      <c r="H35" s="74">
        <f t="shared" si="10"/>
        <v>0</v>
      </c>
      <c r="I35" s="79">
        <v>0</v>
      </c>
      <c r="J35" s="79">
        <v>0</v>
      </c>
      <c r="K35" s="79">
        <v>0</v>
      </c>
      <c r="L35" s="79">
        <v>0</v>
      </c>
      <c r="M35" s="79">
        <v>0</v>
      </c>
      <c r="N35" s="79">
        <v>0</v>
      </c>
      <c r="O35" s="79">
        <v>0</v>
      </c>
      <c r="P35" s="79">
        <v>0</v>
      </c>
      <c r="Q35" s="79">
        <v>0</v>
      </c>
      <c r="R35" s="79">
        <v>0</v>
      </c>
      <c r="S35" s="79">
        <v>0</v>
      </c>
      <c r="T35" s="79">
        <v>0</v>
      </c>
      <c r="U35" s="79">
        <v>0</v>
      </c>
      <c r="V35" s="79">
        <v>0</v>
      </c>
      <c r="W35" s="79">
        <v>0</v>
      </c>
      <c r="X35" s="79">
        <v>0</v>
      </c>
      <c r="Y35" s="79">
        <v>0</v>
      </c>
      <c r="Z35" s="79">
        <v>0</v>
      </c>
      <c r="AA35" s="79">
        <v>0</v>
      </c>
      <c r="AB35" s="79">
        <v>0</v>
      </c>
      <c r="AC35" s="79">
        <v>0</v>
      </c>
      <c r="AD35" s="79">
        <v>0</v>
      </c>
      <c r="AE35" s="79">
        <v>0</v>
      </c>
      <c r="AF35" s="79">
        <v>0</v>
      </c>
      <c r="AG35" s="79">
        <v>0</v>
      </c>
      <c r="AH35" s="79">
        <v>0</v>
      </c>
      <c r="AI35" s="79">
        <v>0</v>
      </c>
      <c r="AJ35" s="79">
        <v>0</v>
      </c>
      <c r="AK35" s="79">
        <v>0</v>
      </c>
      <c r="AL35" s="79">
        <v>0</v>
      </c>
      <c r="AM35" s="79">
        <v>0</v>
      </c>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row>
    <row r="36" spans="1:65" ht="15.75" thickBot="1" x14ac:dyDescent="0.25">
      <c r="A36" s="24"/>
      <c r="B36" s="25" t="s">
        <v>99</v>
      </c>
      <c r="C36" s="45"/>
      <c r="D36" s="45"/>
      <c r="E36" s="26"/>
      <c r="F36" s="66" t="s">
        <v>73</v>
      </c>
      <c r="G36" s="75">
        <f ca="1">SUM(G22:G35)</f>
        <v>0</v>
      </c>
      <c r="H36" s="75">
        <f>SUM(I36:AM36)</f>
        <v>0</v>
      </c>
      <c r="I36" s="76">
        <f t="shared" ref="I36:AM36" si="11">SUM(I22:I35)</f>
        <v>0</v>
      </c>
      <c r="J36" s="76">
        <f t="shared" si="11"/>
        <v>0</v>
      </c>
      <c r="K36" s="76">
        <f t="shared" si="11"/>
        <v>0</v>
      </c>
      <c r="L36" s="76">
        <f t="shared" si="11"/>
        <v>0</v>
      </c>
      <c r="M36" s="76">
        <f t="shared" si="11"/>
        <v>0</v>
      </c>
      <c r="N36" s="76">
        <f t="shared" si="11"/>
        <v>0</v>
      </c>
      <c r="O36" s="76">
        <f t="shared" si="11"/>
        <v>0</v>
      </c>
      <c r="P36" s="76">
        <f t="shared" si="11"/>
        <v>0</v>
      </c>
      <c r="Q36" s="76">
        <f t="shared" si="11"/>
        <v>0</v>
      </c>
      <c r="R36" s="76">
        <f t="shared" si="11"/>
        <v>0</v>
      </c>
      <c r="S36" s="76">
        <f t="shared" si="11"/>
        <v>0</v>
      </c>
      <c r="T36" s="76">
        <f t="shared" si="11"/>
        <v>0</v>
      </c>
      <c r="U36" s="76">
        <f t="shared" si="11"/>
        <v>0</v>
      </c>
      <c r="V36" s="76">
        <f t="shared" si="11"/>
        <v>0</v>
      </c>
      <c r="W36" s="76">
        <f t="shared" si="11"/>
        <v>0</v>
      </c>
      <c r="X36" s="76">
        <f t="shared" si="11"/>
        <v>0</v>
      </c>
      <c r="Y36" s="76">
        <f t="shared" si="11"/>
        <v>0</v>
      </c>
      <c r="Z36" s="76">
        <f t="shared" si="11"/>
        <v>0</v>
      </c>
      <c r="AA36" s="76">
        <f t="shared" si="11"/>
        <v>0</v>
      </c>
      <c r="AB36" s="76">
        <f t="shared" si="11"/>
        <v>0</v>
      </c>
      <c r="AC36" s="76">
        <f t="shared" si="11"/>
        <v>0</v>
      </c>
      <c r="AD36" s="76">
        <f t="shared" si="11"/>
        <v>0</v>
      </c>
      <c r="AE36" s="76">
        <f t="shared" si="11"/>
        <v>0</v>
      </c>
      <c r="AF36" s="76">
        <f t="shared" si="11"/>
        <v>0</v>
      </c>
      <c r="AG36" s="76">
        <f t="shared" si="11"/>
        <v>0</v>
      </c>
      <c r="AH36" s="76">
        <f t="shared" si="11"/>
        <v>0</v>
      </c>
      <c r="AI36" s="76">
        <f t="shared" si="11"/>
        <v>0</v>
      </c>
      <c r="AJ36" s="76">
        <f t="shared" si="11"/>
        <v>0</v>
      </c>
      <c r="AK36" s="76">
        <f t="shared" si="11"/>
        <v>0</v>
      </c>
      <c r="AL36" s="76">
        <f t="shared" si="11"/>
        <v>0</v>
      </c>
      <c r="AM36" s="76">
        <f t="shared" si="11"/>
        <v>0</v>
      </c>
    </row>
    <row r="37" spans="1:65" ht="15.75" thickBot="1" x14ac:dyDescent="0.25">
      <c r="B37" s="37"/>
      <c r="C37" s="55"/>
      <c r="D37" s="55"/>
      <c r="E37" s="23"/>
      <c r="F37" s="77"/>
      <c r="G37" s="77"/>
      <c r="H37" s="77"/>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row>
    <row r="38" spans="1:65" ht="24" thickBot="1" x14ac:dyDescent="0.3">
      <c r="A38" s="34" t="s">
        <v>160</v>
      </c>
      <c r="B38" s="39"/>
      <c r="C38" s="39"/>
      <c r="D38" s="227"/>
      <c r="E38" s="36"/>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70"/>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row>
    <row r="39" spans="1:65" s="179" customFormat="1" ht="13.5" thickBot="1" x14ac:dyDescent="0.25">
      <c r="A39" s="40">
        <v>13</v>
      </c>
      <c r="B39" s="28" t="s">
        <v>156</v>
      </c>
      <c r="C39" s="28"/>
      <c r="D39" s="189"/>
      <c r="E39" s="49" t="s">
        <v>97</v>
      </c>
      <c r="F39" s="65"/>
      <c r="G39" s="111"/>
      <c r="H39" s="11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row>
    <row r="40" spans="1:65" x14ac:dyDescent="0.2">
      <c r="A40" s="108">
        <f>A39+0.01</f>
        <v>13.01</v>
      </c>
      <c r="B40" s="24" t="s">
        <v>152</v>
      </c>
      <c r="C40" s="53"/>
      <c r="D40" s="62" t="s">
        <v>235</v>
      </c>
      <c r="E40" s="59">
        <v>0</v>
      </c>
      <c r="F40" s="63" t="s">
        <v>73</v>
      </c>
      <c r="G40" s="73">
        <f t="shared" ref="G40:G49" ca="1" si="12">OFFSET($I40,0,analysis_start-2018,1,1)+NPV(discountrate,OFFSET($I40,0,analysis_start-2018+1,1,analysis_period))</f>
        <v>0</v>
      </c>
      <c r="H40" s="73">
        <f>SUM(I40:AM40)</f>
        <v>0</v>
      </c>
      <c r="I40" s="79">
        <v>0</v>
      </c>
      <c r="J40" s="79">
        <v>0</v>
      </c>
      <c r="K40" s="79">
        <v>0</v>
      </c>
      <c r="L40" s="79">
        <v>0</v>
      </c>
      <c r="M40" s="79">
        <v>0</v>
      </c>
      <c r="N40" s="79">
        <v>0</v>
      </c>
      <c r="O40" s="79">
        <v>0</v>
      </c>
      <c r="P40" s="79">
        <v>0</v>
      </c>
      <c r="Q40" s="79">
        <v>0</v>
      </c>
      <c r="R40" s="79">
        <v>0</v>
      </c>
      <c r="S40" s="79">
        <v>0</v>
      </c>
      <c r="T40" s="79">
        <v>0</v>
      </c>
      <c r="U40" s="79">
        <v>0</v>
      </c>
      <c r="V40" s="79">
        <v>0</v>
      </c>
      <c r="W40" s="79">
        <v>0</v>
      </c>
      <c r="X40" s="79">
        <v>0</v>
      </c>
      <c r="Y40" s="79">
        <v>0</v>
      </c>
      <c r="Z40" s="79">
        <v>0</v>
      </c>
      <c r="AA40" s="79">
        <v>0</v>
      </c>
      <c r="AB40" s="79">
        <v>0</v>
      </c>
      <c r="AC40" s="79">
        <v>0</v>
      </c>
      <c r="AD40" s="79">
        <v>0</v>
      </c>
      <c r="AE40" s="79">
        <v>0</v>
      </c>
      <c r="AF40" s="79">
        <v>0</v>
      </c>
      <c r="AG40" s="79">
        <v>0</v>
      </c>
      <c r="AH40" s="79">
        <v>0</v>
      </c>
      <c r="AI40" s="79">
        <v>0</v>
      </c>
      <c r="AJ40" s="79">
        <v>0</v>
      </c>
      <c r="AK40" s="79">
        <v>0</v>
      </c>
      <c r="AL40" s="79">
        <v>0</v>
      </c>
      <c r="AM40" s="79">
        <v>0</v>
      </c>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row>
    <row r="41" spans="1:65" x14ac:dyDescent="0.2">
      <c r="A41" s="108">
        <f t="shared" ref="A41:A49" si="13">A40+0.01</f>
        <v>13.02</v>
      </c>
      <c r="B41" s="24" t="s">
        <v>152</v>
      </c>
      <c r="C41" s="53"/>
      <c r="D41" s="57" t="s">
        <v>213</v>
      </c>
      <c r="E41" s="60">
        <v>0</v>
      </c>
      <c r="F41" s="63" t="s">
        <v>73</v>
      </c>
      <c r="G41" s="74">
        <f t="shared" ca="1" si="12"/>
        <v>0</v>
      </c>
      <c r="H41" s="74">
        <f t="shared" ref="H41:H49" si="14">SUM(I41:AM41)</f>
        <v>0</v>
      </c>
      <c r="I41" s="79">
        <v>0</v>
      </c>
      <c r="J41" s="79">
        <v>0</v>
      </c>
      <c r="K41" s="79">
        <v>0</v>
      </c>
      <c r="L41" s="79">
        <v>0</v>
      </c>
      <c r="M41" s="79">
        <v>0</v>
      </c>
      <c r="N41" s="79">
        <v>0</v>
      </c>
      <c r="O41" s="79">
        <v>0</v>
      </c>
      <c r="P41" s="79">
        <v>0</v>
      </c>
      <c r="Q41" s="79">
        <v>0</v>
      </c>
      <c r="R41" s="79">
        <v>0</v>
      </c>
      <c r="S41" s="79">
        <v>0</v>
      </c>
      <c r="T41" s="79">
        <v>0</v>
      </c>
      <c r="U41" s="79">
        <v>0</v>
      </c>
      <c r="V41" s="79">
        <v>0</v>
      </c>
      <c r="W41" s="79">
        <v>0</v>
      </c>
      <c r="X41" s="79">
        <v>0</v>
      </c>
      <c r="Y41" s="79">
        <v>0</v>
      </c>
      <c r="Z41" s="79">
        <v>0</v>
      </c>
      <c r="AA41" s="79">
        <v>0</v>
      </c>
      <c r="AB41" s="79">
        <v>0</v>
      </c>
      <c r="AC41" s="79">
        <v>0</v>
      </c>
      <c r="AD41" s="79">
        <v>0</v>
      </c>
      <c r="AE41" s="79">
        <v>0</v>
      </c>
      <c r="AF41" s="79">
        <v>0</v>
      </c>
      <c r="AG41" s="79">
        <v>0</v>
      </c>
      <c r="AH41" s="79">
        <v>0</v>
      </c>
      <c r="AI41" s="79">
        <v>0</v>
      </c>
      <c r="AJ41" s="79">
        <v>0</v>
      </c>
      <c r="AK41" s="79">
        <v>0</v>
      </c>
      <c r="AL41" s="79">
        <v>0</v>
      </c>
      <c r="AM41" s="79">
        <v>0</v>
      </c>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row>
    <row r="42" spans="1:65" x14ac:dyDescent="0.2">
      <c r="A42" s="108">
        <f t="shared" si="13"/>
        <v>13.03</v>
      </c>
      <c r="B42" s="24" t="s">
        <v>152</v>
      </c>
      <c r="C42" s="53"/>
      <c r="D42" s="56" t="s">
        <v>154</v>
      </c>
      <c r="E42" s="60">
        <v>0</v>
      </c>
      <c r="F42" s="63" t="s">
        <v>73</v>
      </c>
      <c r="G42" s="74">
        <f t="shared" ca="1" si="12"/>
        <v>0</v>
      </c>
      <c r="H42" s="74">
        <f t="shared" si="14"/>
        <v>0</v>
      </c>
      <c r="I42" s="79">
        <v>0</v>
      </c>
      <c r="J42" s="79">
        <v>0</v>
      </c>
      <c r="K42" s="79">
        <v>0</v>
      </c>
      <c r="L42" s="79">
        <v>0</v>
      </c>
      <c r="M42" s="79">
        <v>0</v>
      </c>
      <c r="N42" s="79">
        <v>0</v>
      </c>
      <c r="O42" s="79">
        <v>0</v>
      </c>
      <c r="P42" s="79">
        <v>0</v>
      </c>
      <c r="Q42" s="79">
        <v>0</v>
      </c>
      <c r="R42" s="79">
        <v>0</v>
      </c>
      <c r="S42" s="79">
        <v>0</v>
      </c>
      <c r="T42" s="79">
        <v>0</v>
      </c>
      <c r="U42" s="79">
        <v>0</v>
      </c>
      <c r="V42" s="79">
        <v>0</v>
      </c>
      <c r="W42" s="79">
        <v>0</v>
      </c>
      <c r="X42" s="79">
        <v>0</v>
      </c>
      <c r="Y42" s="79">
        <v>0</v>
      </c>
      <c r="Z42" s="79">
        <v>0</v>
      </c>
      <c r="AA42" s="79">
        <v>0</v>
      </c>
      <c r="AB42" s="79">
        <v>0</v>
      </c>
      <c r="AC42" s="79">
        <v>0</v>
      </c>
      <c r="AD42" s="79">
        <v>0</v>
      </c>
      <c r="AE42" s="79">
        <v>0</v>
      </c>
      <c r="AF42" s="79">
        <v>0</v>
      </c>
      <c r="AG42" s="79">
        <v>0</v>
      </c>
      <c r="AH42" s="79">
        <v>0</v>
      </c>
      <c r="AI42" s="79">
        <v>0</v>
      </c>
      <c r="AJ42" s="79">
        <v>0</v>
      </c>
      <c r="AK42" s="79">
        <v>0</v>
      </c>
      <c r="AL42" s="79">
        <v>0</v>
      </c>
      <c r="AM42" s="79">
        <v>0</v>
      </c>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row>
    <row r="43" spans="1:65" x14ac:dyDescent="0.2">
      <c r="A43" s="108">
        <f t="shared" si="13"/>
        <v>13.04</v>
      </c>
      <c r="B43" s="24" t="s">
        <v>152</v>
      </c>
      <c r="C43" s="53"/>
      <c r="D43" s="57" t="s">
        <v>213</v>
      </c>
      <c r="E43" s="60">
        <v>0</v>
      </c>
      <c r="F43" s="63" t="s">
        <v>73</v>
      </c>
      <c r="G43" s="74">
        <f t="shared" ca="1" si="12"/>
        <v>0</v>
      </c>
      <c r="H43" s="74">
        <f t="shared" si="14"/>
        <v>0</v>
      </c>
      <c r="I43" s="79">
        <v>0</v>
      </c>
      <c r="J43" s="79">
        <v>0</v>
      </c>
      <c r="K43" s="79">
        <v>0</v>
      </c>
      <c r="L43" s="79">
        <v>0</v>
      </c>
      <c r="M43" s="79">
        <v>0</v>
      </c>
      <c r="N43" s="79">
        <v>0</v>
      </c>
      <c r="O43" s="79">
        <v>0</v>
      </c>
      <c r="P43" s="79">
        <v>0</v>
      </c>
      <c r="Q43" s="79">
        <v>0</v>
      </c>
      <c r="R43" s="79">
        <v>0</v>
      </c>
      <c r="S43" s="79">
        <v>0</v>
      </c>
      <c r="T43" s="79">
        <v>0</v>
      </c>
      <c r="U43" s="79">
        <v>0</v>
      </c>
      <c r="V43" s="79">
        <v>0</v>
      </c>
      <c r="W43" s="79">
        <v>0</v>
      </c>
      <c r="X43" s="79">
        <v>0</v>
      </c>
      <c r="Y43" s="79">
        <v>0</v>
      </c>
      <c r="Z43" s="79">
        <v>0</v>
      </c>
      <c r="AA43" s="79">
        <v>0</v>
      </c>
      <c r="AB43" s="79">
        <v>0</v>
      </c>
      <c r="AC43" s="79">
        <v>0</v>
      </c>
      <c r="AD43" s="79">
        <v>0</v>
      </c>
      <c r="AE43" s="79">
        <v>0</v>
      </c>
      <c r="AF43" s="79">
        <v>0</v>
      </c>
      <c r="AG43" s="79">
        <v>0</v>
      </c>
      <c r="AH43" s="79">
        <v>0</v>
      </c>
      <c r="AI43" s="79">
        <v>0</v>
      </c>
      <c r="AJ43" s="79">
        <v>0</v>
      </c>
      <c r="AK43" s="79">
        <v>0</v>
      </c>
      <c r="AL43" s="79">
        <v>0</v>
      </c>
      <c r="AM43" s="79">
        <v>0</v>
      </c>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row>
    <row r="44" spans="1:65" x14ac:dyDescent="0.2">
      <c r="A44" s="108">
        <f t="shared" si="13"/>
        <v>13.049999999999999</v>
      </c>
      <c r="B44" s="24" t="s">
        <v>152</v>
      </c>
      <c r="C44" s="53"/>
      <c r="D44" s="56" t="s">
        <v>154</v>
      </c>
      <c r="E44" s="60">
        <v>0</v>
      </c>
      <c r="F44" s="63" t="s">
        <v>73</v>
      </c>
      <c r="G44" s="74">
        <f t="shared" ca="1" si="12"/>
        <v>0</v>
      </c>
      <c r="H44" s="74">
        <f t="shared" si="14"/>
        <v>0</v>
      </c>
      <c r="I44" s="79">
        <v>0</v>
      </c>
      <c r="J44" s="79">
        <v>0</v>
      </c>
      <c r="K44" s="79">
        <v>0</v>
      </c>
      <c r="L44" s="79">
        <v>0</v>
      </c>
      <c r="M44" s="79">
        <v>0</v>
      </c>
      <c r="N44" s="79">
        <v>0</v>
      </c>
      <c r="O44" s="79">
        <v>0</v>
      </c>
      <c r="P44" s="79">
        <v>0</v>
      </c>
      <c r="Q44" s="79">
        <v>0</v>
      </c>
      <c r="R44" s="79">
        <v>0</v>
      </c>
      <c r="S44" s="79">
        <v>0</v>
      </c>
      <c r="T44" s="79">
        <v>0</v>
      </c>
      <c r="U44" s="79">
        <v>0</v>
      </c>
      <c r="V44" s="79">
        <v>0</v>
      </c>
      <c r="W44" s="79">
        <v>0</v>
      </c>
      <c r="X44" s="79">
        <v>0</v>
      </c>
      <c r="Y44" s="79">
        <v>0</v>
      </c>
      <c r="Z44" s="79">
        <v>0</v>
      </c>
      <c r="AA44" s="79">
        <v>0</v>
      </c>
      <c r="AB44" s="79">
        <v>0</v>
      </c>
      <c r="AC44" s="79">
        <v>0</v>
      </c>
      <c r="AD44" s="79">
        <v>0</v>
      </c>
      <c r="AE44" s="79">
        <v>0</v>
      </c>
      <c r="AF44" s="79">
        <v>0</v>
      </c>
      <c r="AG44" s="79">
        <v>0</v>
      </c>
      <c r="AH44" s="79">
        <v>0</v>
      </c>
      <c r="AI44" s="79">
        <v>0</v>
      </c>
      <c r="AJ44" s="79">
        <v>0</v>
      </c>
      <c r="AK44" s="79">
        <v>0</v>
      </c>
      <c r="AL44" s="79">
        <v>0</v>
      </c>
      <c r="AM44" s="79">
        <v>0</v>
      </c>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row>
    <row r="45" spans="1:65" x14ac:dyDescent="0.2">
      <c r="A45" s="108">
        <f t="shared" si="13"/>
        <v>13.059999999999999</v>
      </c>
      <c r="B45" s="24" t="s">
        <v>152</v>
      </c>
      <c r="C45" s="53"/>
      <c r="D45" s="57" t="s">
        <v>213</v>
      </c>
      <c r="E45" s="60">
        <v>0</v>
      </c>
      <c r="F45" s="63" t="s">
        <v>73</v>
      </c>
      <c r="G45" s="74">
        <f t="shared" ca="1" si="12"/>
        <v>0</v>
      </c>
      <c r="H45" s="74">
        <f t="shared" si="14"/>
        <v>0</v>
      </c>
      <c r="I45" s="79">
        <v>0</v>
      </c>
      <c r="J45" s="79">
        <v>0</v>
      </c>
      <c r="K45" s="79">
        <v>0</v>
      </c>
      <c r="L45" s="79">
        <v>0</v>
      </c>
      <c r="M45" s="79">
        <v>0</v>
      </c>
      <c r="N45" s="79">
        <v>0</v>
      </c>
      <c r="O45" s="79">
        <v>0</v>
      </c>
      <c r="P45" s="79">
        <v>0</v>
      </c>
      <c r="Q45" s="79">
        <v>0</v>
      </c>
      <c r="R45" s="79">
        <v>0</v>
      </c>
      <c r="S45" s="79">
        <v>0</v>
      </c>
      <c r="T45" s="79">
        <v>0</v>
      </c>
      <c r="U45" s="79">
        <v>0</v>
      </c>
      <c r="V45" s="79">
        <v>0</v>
      </c>
      <c r="W45" s="79">
        <v>0</v>
      </c>
      <c r="X45" s="79">
        <v>0</v>
      </c>
      <c r="Y45" s="79">
        <v>0</v>
      </c>
      <c r="Z45" s="79">
        <v>0</v>
      </c>
      <c r="AA45" s="79">
        <v>0</v>
      </c>
      <c r="AB45" s="79">
        <v>0</v>
      </c>
      <c r="AC45" s="79">
        <v>0</v>
      </c>
      <c r="AD45" s="79">
        <v>0</v>
      </c>
      <c r="AE45" s="79">
        <v>0</v>
      </c>
      <c r="AF45" s="79">
        <v>0</v>
      </c>
      <c r="AG45" s="79">
        <v>0</v>
      </c>
      <c r="AH45" s="79">
        <v>0</v>
      </c>
      <c r="AI45" s="79">
        <v>0</v>
      </c>
      <c r="AJ45" s="79">
        <v>0</v>
      </c>
      <c r="AK45" s="79">
        <v>0</v>
      </c>
      <c r="AL45" s="79">
        <v>0</v>
      </c>
      <c r="AM45" s="79">
        <v>0</v>
      </c>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row>
    <row r="46" spans="1:65" x14ac:dyDescent="0.2">
      <c r="A46" s="108">
        <f t="shared" si="13"/>
        <v>13.069999999999999</v>
      </c>
      <c r="B46" s="24" t="s">
        <v>152</v>
      </c>
      <c r="C46" s="53"/>
      <c r="D46" s="56" t="s">
        <v>154</v>
      </c>
      <c r="E46" s="60">
        <v>0</v>
      </c>
      <c r="F46" s="63" t="s">
        <v>73</v>
      </c>
      <c r="G46" s="74">
        <f t="shared" ca="1" si="12"/>
        <v>0</v>
      </c>
      <c r="H46" s="74">
        <f t="shared" si="14"/>
        <v>0</v>
      </c>
      <c r="I46" s="79">
        <v>0</v>
      </c>
      <c r="J46" s="79">
        <v>0</v>
      </c>
      <c r="K46" s="79">
        <v>0</v>
      </c>
      <c r="L46" s="79">
        <v>0</v>
      </c>
      <c r="M46" s="79">
        <v>0</v>
      </c>
      <c r="N46" s="79">
        <v>0</v>
      </c>
      <c r="O46" s="79">
        <v>0</v>
      </c>
      <c r="P46" s="79">
        <v>0</v>
      </c>
      <c r="Q46" s="79">
        <v>0</v>
      </c>
      <c r="R46" s="79">
        <v>0</v>
      </c>
      <c r="S46" s="79">
        <v>0</v>
      </c>
      <c r="T46" s="79">
        <v>0</v>
      </c>
      <c r="U46" s="79">
        <v>0</v>
      </c>
      <c r="V46" s="79">
        <v>0</v>
      </c>
      <c r="W46" s="79">
        <v>0</v>
      </c>
      <c r="X46" s="79">
        <v>0</v>
      </c>
      <c r="Y46" s="79">
        <v>0</v>
      </c>
      <c r="Z46" s="79">
        <v>0</v>
      </c>
      <c r="AA46" s="79">
        <v>0</v>
      </c>
      <c r="AB46" s="79">
        <v>0</v>
      </c>
      <c r="AC46" s="79">
        <v>0</v>
      </c>
      <c r="AD46" s="79">
        <v>0</v>
      </c>
      <c r="AE46" s="79">
        <v>0</v>
      </c>
      <c r="AF46" s="79">
        <v>0</v>
      </c>
      <c r="AG46" s="79">
        <v>0</v>
      </c>
      <c r="AH46" s="79">
        <v>0</v>
      </c>
      <c r="AI46" s="79">
        <v>0</v>
      </c>
      <c r="AJ46" s="79">
        <v>0</v>
      </c>
      <c r="AK46" s="79">
        <v>0</v>
      </c>
      <c r="AL46" s="79">
        <v>0</v>
      </c>
      <c r="AM46" s="79">
        <v>0</v>
      </c>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row>
    <row r="47" spans="1:65" x14ac:dyDescent="0.2">
      <c r="A47" s="108">
        <f t="shared" si="13"/>
        <v>13.079999999999998</v>
      </c>
      <c r="B47" s="24" t="s">
        <v>152</v>
      </c>
      <c r="C47" s="53"/>
      <c r="D47" s="57" t="s">
        <v>213</v>
      </c>
      <c r="E47" s="60">
        <v>0</v>
      </c>
      <c r="F47" s="63" t="s">
        <v>73</v>
      </c>
      <c r="G47" s="74">
        <f t="shared" ca="1" si="12"/>
        <v>0</v>
      </c>
      <c r="H47" s="74">
        <f t="shared" si="14"/>
        <v>0</v>
      </c>
      <c r="I47" s="79">
        <v>0</v>
      </c>
      <c r="J47" s="79">
        <v>0</v>
      </c>
      <c r="K47" s="79">
        <v>0</v>
      </c>
      <c r="L47" s="79">
        <v>0</v>
      </c>
      <c r="M47" s="79">
        <v>0</v>
      </c>
      <c r="N47" s="79">
        <v>0</v>
      </c>
      <c r="O47" s="79">
        <v>0</v>
      </c>
      <c r="P47" s="79">
        <v>0</v>
      </c>
      <c r="Q47" s="79">
        <v>0</v>
      </c>
      <c r="R47" s="79">
        <v>0</v>
      </c>
      <c r="S47" s="79">
        <v>0</v>
      </c>
      <c r="T47" s="79">
        <v>0</v>
      </c>
      <c r="U47" s="79">
        <v>0</v>
      </c>
      <c r="V47" s="79">
        <v>0</v>
      </c>
      <c r="W47" s="79">
        <v>0</v>
      </c>
      <c r="X47" s="79">
        <v>0</v>
      </c>
      <c r="Y47" s="79">
        <v>0</v>
      </c>
      <c r="Z47" s="79">
        <v>0</v>
      </c>
      <c r="AA47" s="79">
        <v>0</v>
      </c>
      <c r="AB47" s="79">
        <v>0</v>
      </c>
      <c r="AC47" s="79">
        <v>0</v>
      </c>
      <c r="AD47" s="79">
        <v>0</v>
      </c>
      <c r="AE47" s="79">
        <v>0</v>
      </c>
      <c r="AF47" s="79">
        <v>0</v>
      </c>
      <c r="AG47" s="79">
        <v>0</v>
      </c>
      <c r="AH47" s="79">
        <v>0</v>
      </c>
      <c r="AI47" s="79">
        <v>0</v>
      </c>
      <c r="AJ47" s="79">
        <v>0</v>
      </c>
      <c r="AK47" s="79">
        <v>0</v>
      </c>
      <c r="AL47" s="79">
        <v>0</v>
      </c>
      <c r="AM47" s="79">
        <v>0</v>
      </c>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row>
    <row r="48" spans="1:65" x14ac:dyDescent="0.2">
      <c r="A48" s="108">
        <f t="shared" si="13"/>
        <v>13.089999999999998</v>
      </c>
      <c r="B48" s="24" t="s">
        <v>152</v>
      </c>
      <c r="C48" s="53"/>
      <c r="D48" s="56" t="s">
        <v>154</v>
      </c>
      <c r="E48" s="60">
        <v>0</v>
      </c>
      <c r="F48" s="63" t="s">
        <v>73</v>
      </c>
      <c r="G48" s="74">
        <f t="shared" ca="1" si="12"/>
        <v>0</v>
      </c>
      <c r="H48" s="74">
        <f t="shared" si="14"/>
        <v>0</v>
      </c>
      <c r="I48" s="79">
        <v>0</v>
      </c>
      <c r="J48" s="79">
        <v>0</v>
      </c>
      <c r="K48" s="79">
        <v>0</v>
      </c>
      <c r="L48" s="79">
        <v>0</v>
      </c>
      <c r="M48" s="79">
        <v>0</v>
      </c>
      <c r="N48" s="79">
        <v>0</v>
      </c>
      <c r="O48" s="79">
        <v>0</v>
      </c>
      <c r="P48" s="79">
        <v>0</v>
      </c>
      <c r="Q48" s="79">
        <v>0</v>
      </c>
      <c r="R48" s="79">
        <v>0</v>
      </c>
      <c r="S48" s="79">
        <v>0</v>
      </c>
      <c r="T48" s="79">
        <v>0</v>
      </c>
      <c r="U48" s="79">
        <v>0</v>
      </c>
      <c r="V48" s="79">
        <v>0</v>
      </c>
      <c r="W48" s="79">
        <v>0</v>
      </c>
      <c r="X48" s="79">
        <v>0</v>
      </c>
      <c r="Y48" s="79">
        <v>0</v>
      </c>
      <c r="Z48" s="79">
        <v>0</v>
      </c>
      <c r="AA48" s="79">
        <v>0</v>
      </c>
      <c r="AB48" s="79">
        <v>0</v>
      </c>
      <c r="AC48" s="79">
        <v>0</v>
      </c>
      <c r="AD48" s="79">
        <v>0</v>
      </c>
      <c r="AE48" s="79">
        <v>0</v>
      </c>
      <c r="AF48" s="79">
        <v>0</v>
      </c>
      <c r="AG48" s="79">
        <v>0</v>
      </c>
      <c r="AH48" s="79">
        <v>0</v>
      </c>
      <c r="AI48" s="79">
        <v>0</v>
      </c>
      <c r="AJ48" s="79">
        <v>0</v>
      </c>
      <c r="AK48" s="79">
        <v>0</v>
      </c>
      <c r="AL48" s="79">
        <v>0</v>
      </c>
      <c r="AM48" s="79">
        <v>0</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row>
    <row r="49" spans="1:65" ht="13.5" thickBot="1" x14ac:dyDescent="0.25">
      <c r="A49" s="108">
        <f t="shared" si="13"/>
        <v>13.099999999999998</v>
      </c>
      <c r="B49" s="24" t="s">
        <v>152</v>
      </c>
      <c r="C49" s="53"/>
      <c r="D49" s="57" t="s">
        <v>213</v>
      </c>
      <c r="E49" s="61">
        <v>0</v>
      </c>
      <c r="F49" s="63" t="s">
        <v>73</v>
      </c>
      <c r="G49" s="80">
        <f t="shared" ca="1" si="12"/>
        <v>0</v>
      </c>
      <c r="H49" s="74">
        <f t="shared" si="14"/>
        <v>0</v>
      </c>
      <c r="I49" s="79">
        <v>0</v>
      </c>
      <c r="J49" s="79">
        <v>0</v>
      </c>
      <c r="K49" s="79">
        <v>0</v>
      </c>
      <c r="L49" s="79">
        <v>0</v>
      </c>
      <c r="M49" s="79">
        <v>0</v>
      </c>
      <c r="N49" s="79">
        <v>0</v>
      </c>
      <c r="O49" s="79">
        <v>0</v>
      </c>
      <c r="P49" s="79">
        <v>0</v>
      </c>
      <c r="Q49" s="79">
        <v>0</v>
      </c>
      <c r="R49" s="79">
        <v>0</v>
      </c>
      <c r="S49" s="79">
        <v>0</v>
      </c>
      <c r="T49" s="79">
        <v>0</v>
      </c>
      <c r="U49" s="79">
        <v>0</v>
      </c>
      <c r="V49" s="79">
        <v>0</v>
      </c>
      <c r="W49" s="79">
        <v>0</v>
      </c>
      <c r="X49" s="79">
        <v>0</v>
      </c>
      <c r="Y49" s="79">
        <v>0</v>
      </c>
      <c r="Z49" s="79">
        <v>0</v>
      </c>
      <c r="AA49" s="79">
        <v>0</v>
      </c>
      <c r="AB49" s="79">
        <v>0</v>
      </c>
      <c r="AC49" s="79">
        <v>0</v>
      </c>
      <c r="AD49" s="79">
        <v>0</v>
      </c>
      <c r="AE49" s="79">
        <v>0</v>
      </c>
      <c r="AF49" s="79">
        <v>0</v>
      </c>
      <c r="AG49" s="79">
        <v>0</v>
      </c>
      <c r="AH49" s="79">
        <v>0</v>
      </c>
      <c r="AI49" s="79">
        <v>0</v>
      </c>
      <c r="AJ49" s="79">
        <v>0</v>
      </c>
      <c r="AK49" s="79">
        <v>0</v>
      </c>
      <c r="AL49" s="79">
        <v>0</v>
      </c>
      <c r="AM49" s="79">
        <v>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row>
    <row r="50" spans="1:65" ht="15.75" thickBot="1" x14ac:dyDescent="0.25">
      <c r="A50" s="24"/>
      <c r="B50" s="25" t="s">
        <v>161</v>
      </c>
      <c r="C50" s="45"/>
      <c r="D50" s="45"/>
      <c r="E50" s="26"/>
      <c r="F50" s="66" t="s">
        <v>73</v>
      </c>
      <c r="G50" s="75">
        <f ca="1">SUM(G40:G49)</f>
        <v>0</v>
      </c>
      <c r="H50" s="75">
        <f>SUM(I50:AM50)</f>
        <v>0</v>
      </c>
      <c r="I50" s="76">
        <f t="shared" ref="I50:AM50" si="15">SUM(I40:I49)</f>
        <v>0</v>
      </c>
      <c r="J50" s="76">
        <f t="shared" si="15"/>
        <v>0</v>
      </c>
      <c r="K50" s="76">
        <f>SUM(K40:K49)</f>
        <v>0</v>
      </c>
      <c r="L50" s="76">
        <f t="shared" si="15"/>
        <v>0</v>
      </c>
      <c r="M50" s="76">
        <f t="shared" si="15"/>
        <v>0</v>
      </c>
      <c r="N50" s="76">
        <f t="shared" si="15"/>
        <v>0</v>
      </c>
      <c r="O50" s="76">
        <f t="shared" si="15"/>
        <v>0</v>
      </c>
      <c r="P50" s="76">
        <f t="shared" si="15"/>
        <v>0</v>
      </c>
      <c r="Q50" s="76">
        <f t="shared" si="15"/>
        <v>0</v>
      </c>
      <c r="R50" s="76">
        <f t="shared" si="15"/>
        <v>0</v>
      </c>
      <c r="S50" s="76">
        <f t="shared" si="15"/>
        <v>0</v>
      </c>
      <c r="T50" s="76">
        <f t="shared" si="15"/>
        <v>0</v>
      </c>
      <c r="U50" s="76">
        <f t="shared" si="15"/>
        <v>0</v>
      </c>
      <c r="V50" s="76">
        <f t="shared" si="15"/>
        <v>0</v>
      </c>
      <c r="W50" s="76">
        <f t="shared" si="15"/>
        <v>0</v>
      </c>
      <c r="X50" s="76">
        <f t="shared" si="15"/>
        <v>0</v>
      </c>
      <c r="Y50" s="76">
        <f t="shared" si="15"/>
        <v>0</v>
      </c>
      <c r="Z50" s="76">
        <f t="shared" si="15"/>
        <v>0</v>
      </c>
      <c r="AA50" s="76">
        <f t="shared" si="15"/>
        <v>0</v>
      </c>
      <c r="AB50" s="76">
        <f t="shared" si="15"/>
        <v>0</v>
      </c>
      <c r="AC50" s="76">
        <f t="shared" si="15"/>
        <v>0</v>
      </c>
      <c r="AD50" s="76">
        <f t="shared" si="15"/>
        <v>0</v>
      </c>
      <c r="AE50" s="76">
        <f t="shared" si="15"/>
        <v>0</v>
      </c>
      <c r="AF50" s="76">
        <f t="shared" si="15"/>
        <v>0</v>
      </c>
      <c r="AG50" s="76">
        <f t="shared" si="15"/>
        <v>0</v>
      </c>
      <c r="AH50" s="76">
        <f t="shared" si="15"/>
        <v>0</v>
      </c>
      <c r="AI50" s="76">
        <f t="shared" si="15"/>
        <v>0</v>
      </c>
      <c r="AJ50" s="76">
        <f t="shared" si="15"/>
        <v>0</v>
      </c>
      <c r="AK50" s="76">
        <f t="shared" si="15"/>
        <v>0</v>
      </c>
      <c r="AL50" s="76">
        <f t="shared" si="15"/>
        <v>0</v>
      </c>
      <c r="AM50" s="76">
        <f t="shared" si="15"/>
        <v>0</v>
      </c>
    </row>
    <row r="51" spans="1:65" ht="15" x14ac:dyDescent="0.2">
      <c r="B51" s="37"/>
      <c r="C51" s="55"/>
      <c r="D51" s="55"/>
      <c r="E51" s="23"/>
      <c r="F51" s="77"/>
      <c r="G51" s="77"/>
      <c r="H51" s="77"/>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65" s="179" customFormat="1" ht="13.5" thickBot="1" x14ac:dyDescent="0.25">
      <c r="A52" s="40">
        <v>14</v>
      </c>
      <c r="B52" s="28" t="s">
        <v>157</v>
      </c>
      <c r="C52" s="28"/>
      <c r="D52" s="189"/>
      <c r="E52" s="49" t="s">
        <v>97</v>
      </c>
      <c r="F52" s="65"/>
      <c r="G52" s="111"/>
      <c r="H52" s="111"/>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row>
    <row r="53" spans="1:65" x14ac:dyDescent="0.2">
      <c r="A53" s="108">
        <f>A52+0.01</f>
        <v>14.01</v>
      </c>
      <c r="B53" s="24" t="s">
        <v>158</v>
      </c>
      <c r="C53" s="53"/>
      <c r="D53" s="56" t="s">
        <v>236</v>
      </c>
      <c r="E53" s="59">
        <v>0</v>
      </c>
      <c r="F53" s="63" t="s">
        <v>73</v>
      </c>
      <c r="G53" s="73">
        <f t="shared" ref="G53:G62" ca="1" si="16">OFFSET($I53,0,analysis_start-2018,1,1)+NPV(discountrate,OFFSET($I53,0,analysis_start-2018+1,1,analysis_period))</f>
        <v>0</v>
      </c>
      <c r="H53" s="73">
        <f>SUM(I53:AM53)</f>
        <v>0</v>
      </c>
      <c r="I53" s="79">
        <v>0</v>
      </c>
      <c r="J53" s="79">
        <v>0</v>
      </c>
      <c r="K53" s="79">
        <v>0</v>
      </c>
      <c r="L53" s="79">
        <v>0</v>
      </c>
      <c r="M53" s="79">
        <v>0</v>
      </c>
      <c r="N53" s="79">
        <v>0</v>
      </c>
      <c r="O53" s="79">
        <v>0</v>
      </c>
      <c r="P53" s="79">
        <v>0</v>
      </c>
      <c r="Q53" s="79">
        <v>0</v>
      </c>
      <c r="R53" s="79">
        <v>0</v>
      </c>
      <c r="S53" s="79">
        <v>0</v>
      </c>
      <c r="T53" s="79">
        <v>0</v>
      </c>
      <c r="U53" s="79">
        <v>0</v>
      </c>
      <c r="V53" s="79">
        <v>0</v>
      </c>
      <c r="W53" s="79">
        <v>0</v>
      </c>
      <c r="X53" s="79">
        <v>0</v>
      </c>
      <c r="Y53" s="79">
        <v>0</v>
      </c>
      <c r="Z53" s="79">
        <v>0</v>
      </c>
      <c r="AA53" s="79">
        <v>0</v>
      </c>
      <c r="AB53" s="79">
        <v>0</v>
      </c>
      <c r="AC53" s="79">
        <v>0</v>
      </c>
      <c r="AD53" s="79">
        <v>0</v>
      </c>
      <c r="AE53" s="79">
        <v>0</v>
      </c>
      <c r="AF53" s="79">
        <v>0</v>
      </c>
      <c r="AG53" s="79">
        <v>0</v>
      </c>
      <c r="AH53" s="79">
        <v>0</v>
      </c>
      <c r="AI53" s="79">
        <v>0</v>
      </c>
      <c r="AJ53" s="79">
        <v>0</v>
      </c>
      <c r="AK53" s="79">
        <v>0</v>
      </c>
      <c r="AL53" s="79">
        <v>0</v>
      </c>
      <c r="AM53" s="79">
        <v>0</v>
      </c>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row>
    <row r="54" spans="1:65" x14ac:dyDescent="0.2">
      <c r="A54" s="108">
        <f t="shared" ref="A54:A62" si="17">A53+0.01</f>
        <v>14.02</v>
      </c>
      <c r="B54" s="24" t="s">
        <v>159</v>
      </c>
      <c r="C54" s="53"/>
      <c r="D54" s="56" t="s">
        <v>154</v>
      </c>
      <c r="E54" s="60">
        <v>0</v>
      </c>
      <c r="F54" s="63" t="s">
        <v>73</v>
      </c>
      <c r="G54" s="74">
        <f t="shared" ca="1" si="16"/>
        <v>0</v>
      </c>
      <c r="H54" s="74">
        <f t="shared" ref="H54" si="18">SUM(I54:AM54)</f>
        <v>0</v>
      </c>
      <c r="I54" s="79">
        <v>0</v>
      </c>
      <c r="J54" s="79">
        <v>0</v>
      </c>
      <c r="K54" s="79">
        <v>0</v>
      </c>
      <c r="L54" s="79">
        <v>0</v>
      </c>
      <c r="M54" s="79">
        <v>0</v>
      </c>
      <c r="N54" s="79">
        <v>0</v>
      </c>
      <c r="O54" s="79">
        <v>0</v>
      </c>
      <c r="P54" s="79">
        <v>0</v>
      </c>
      <c r="Q54" s="79">
        <v>0</v>
      </c>
      <c r="R54" s="79">
        <v>0</v>
      </c>
      <c r="S54" s="79">
        <v>0</v>
      </c>
      <c r="T54" s="79">
        <v>0</v>
      </c>
      <c r="U54" s="79">
        <v>0</v>
      </c>
      <c r="V54" s="79">
        <v>0</v>
      </c>
      <c r="W54" s="79">
        <v>0</v>
      </c>
      <c r="X54" s="79">
        <v>0</v>
      </c>
      <c r="Y54" s="79">
        <v>0</v>
      </c>
      <c r="Z54" s="79">
        <v>0</v>
      </c>
      <c r="AA54" s="79">
        <v>0</v>
      </c>
      <c r="AB54" s="79">
        <v>0</v>
      </c>
      <c r="AC54" s="79">
        <v>0</v>
      </c>
      <c r="AD54" s="79">
        <v>0</v>
      </c>
      <c r="AE54" s="79">
        <v>0</v>
      </c>
      <c r="AF54" s="79">
        <v>0</v>
      </c>
      <c r="AG54" s="79">
        <v>0</v>
      </c>
      <c r="AH54" s="79">
        <v>0</v>
      </c>
      <c r="AI54" s="79">
        <v>0</v>
      </c>
      <c r="AJ54" s="79">
        <v>0</v>
      </c>
      <c r="AK54" s="79">
        <v>0</v>
      </c>
      <c r="AL54" s="79">
        <v>0</v>
      </c>
      <c r="AM54" s="79">
        <v>0</v>
      </c>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row>
    <row r="55" spans="1:65" x14ac:dyDescent="0.2">
      <c r="A55" s="108">
        <f t="shared" si="17"/>
        <v>14.03</v>
      </c>
      <c r="B55" s="24" t="s">
        <v>59</v>
      </c>
      <c r="C55" s="53"/>
      <c r="D55" s="62" t="s">
        <v>235</v>
      </c>
      <c r="E55" s="60">
        <v>0</v>
      </c>
      <c r="F55" s="63" t="s">
        <v>73</v>
      </c>
      <c r="G55" s="74">
        <f t="shared" ca="1" si="16"/>
        <v>0</v>
      </c>
      <c r="H55" s="74">
        <f t="shared" ref="H55:H59" si="19">SUM(I55:AM55)</f>
        <v>0</v>
      </c>
      <c r="I55" s="79">
        <v>0</v>
      </c>
      <c r="J55" s="79">
        <v>0</v>
      </c>
      <c r="K55" s="79">
        <v>0</v>
      </c>
      <c r="L55" s="79">
        <v>0</v>
      </c>
      <c r="M55" s="79">
        <v>0</v>
      </c>
      <c r="N55" s="79">
        <v>0</v>
      </c>
      <c r="O55" s="79">
        <v>0</v>
      </c>
      <c r="P55" s="79">
        <v>0</v>
      </c>
      <c r="Q55" s="79">
        <v>0</v>
      </c>
      <c r="R55" s="79">
        <v>0</v>
      </c>
      <c r="S55" s="79">
        <v>0</v>
      </c>
      <c r="T55" s="79">
        <v>0</v>
      </c>
      <c r="U55" s="79">
        <v>0</v>
      </c>
      <c r="V55" s="79">
        <v>0</v>
      </c>
      <c r="W55" s="79">
        <v>0</v>
      </c>
      <c r="X55" s="79">
        <v>0</v>
      </c>
      <c r="Y55" s="79">
        <v>0</v>
      </c>
      <c r="Z55" s="79">
        <v>0</v>
      </c>
      <c r="AA55" s="79">
        <v>0</v>
      </c>
      <c r="AB55" s="79">
        <v>0</v>
      </c>
      <c r="AC55" s="79">
        <v>0</v>
      </c>
      <c r="AD55" s="79">
        <v>0</v>
      </c>
      <c r="AE55" s="79">
        <v>0</v>
      </c>
      <c r="AF55" s="79">
        <v>0</v>
      </c>
      <c r="AG55" s="79">
        <v>0</v>
      </c>
      <c r="AH55" s="79">
        <v>0</v>
      </c>
      <c r="AI55" s="79">
        <v>0</v>
      </c>
      <c r="AJ55" s="79">
        <v>0</v>
      </c>
      <c r="AK55" s="79">
        <v>0</v>
      </c>
      <c r="AL55" s="79">
        <v>0</v>
      </c>
      <c r="AM55" s="79">
        <v>0</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row>
    <row r="56" spans="1:65" x14ac:dyDescent="0.2">
      <c r="A56" s="108">
        <f t="shared" si="17"/>
        <v>14.04</v>
      </c>
      <c r="B56" s="24" t="s">
        <v>59</v>
      </c>
      <c r="C56" s="53"/>
      <c r="D56" s="56" t="s">
        <v>154</v>
      </c>
      <c r="E56" s="60">
        <v>0</v>
      </c>
      <c r="F56" s="63" t="s">
        <v>73</v>
      </c>
      <c r="G56" s="74">
        <f t="shared" ca="1" si="16"/>
        <v>0</v>
      </c>
      <c r="H56" s="74">
        <f t="shared" si="19"/>
        <v>0</v>
      </c>
      <c r="I56" s="79">
        <v>0</v>
      </c>
      <c r="J56" s="79">
        <v>0</v>
      </c>
      <c r="K56" s="79">
        <v>0</v>
      </c>
      <c r="L56" s="79">
        <v>0</v>
      </c>
      <c r="M56" s="79">
        <v>0</v>
      </c>
      <c r="N56" s="79">
        <v>0</v>
      </c>
      <c r="O56" s="79">
        <v>0</v>
      </c>
      <c r="P56" s="79">
        <v>0</v>
      </c>
      <c r="Q56" s="79">
        <v>0</v>
      </c>
      <c r="R56" s="79">
        <v>0</v>
      </c>
      <c r="S56" s="79">
        <v>0</v>
      </c>
      <c r="T56" s="79">
        <v>0</v>
      </c>
      <c r="U56" s="79">
        <v>0</v>
      </c>
      <c r="V56" s="79">
        <v>0</v>
      </c>
      <c r="W56" s="79">
        <v>0</v>
      </c>
      <c r="X56" s="79">
        <v>0</v>
      </c>
      <c r="Y56" s="79">
        <v>0</v>
      </c>
      <c r="Z56" s="79">
        <v>0</v>
      </c>
      <c r="AA56" s="79">
        <v>0</v>
      </c>
      <c r="AB56" s="79">
        <v>0</v>
      </c>
      <c r="AC56" s="79">
        <v>0</v>
      </c>
      <c r="AD56" s="79">
        <v>0</v>
      </c>
      <c r="AE56" s="79">
        <v>0</v>
      </c>
      <c r="AF56" s="79">
        <v>0</v>
      </c>
      <c r="AG56" s="79">
        <v>0</v>
      </c>
      <c r="AH56" s="79">
        <v>0</v>
      </c>
      <c r="AI56" s="79">
        <v>0</v>
      </c>
      <c r="AJ56" s="79">
        <v>0</v>
      </c>
      <c r="AK56" s="79">
        <v>0</v>
      </c>
      <c r="AL56" s="79">
        <v>0</v>
      </c>
      <c r="AM56" s="79">
        <v>0</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row>
    <row r="57" spans="1:65" x14ac:dyDescent="0.2">
      <c r="A57" s="108">
        <f t="shared" si="17"/>
        <v>14.049999999999999</v>
      </c>
      <c r="B57" s="24" t="s">
        <v>59</v>
      </c>
      <c r="C57" s="53"/>
      <c r="D57" s="56" t="s">
        <v>154</v>
      </c>
      <c r="E57" s="60">
        <v>0</v>
      </c>
      <c r="F57" s="63" t="s">
        <v>73</v>
      </c>
      <c r="G57" s="74">
        <f t="shared" ca="1" si="16"/>
        <v>0</v>
      </c>
      <c r="H57" s="74">
        <f t="shared" si="19"/>
        <v>0</v>
      </c>
      <c r="I57" s="79">
        <v>0</v>
      </c>
      <c r="J57" s="79">
        <v>0</v>
      </c>
      <c r="K57" s="79">
        <v>0</v>
      </c>
      <c r="L57" s="79">
        <v>0</v>
      </c>
      <c r="M57" s="79">
        <v>0</v>
      </c>
      <c r="N57" s="79">
        <v>0</v>
      </c>
      <c r="O57" s="79">
        <v>0</v>
      </c>
      <c r="P57" s="79">
        <v>0</v>
      </c>
      <c r="Q57" s="79">
        <v>0</v>
      </c>
      <c r="R57" s="79">
        <v>0</v>
      </c>
      <c r="S57" s="79">
        <v>0</v>
      </c>
      <c r="T57" s="79">
        <v>0</v>
      </c>
      <c r="U57" s="79">
        <v>0</v>
      </c>
      <c r="V57" s="79">
        <v>0</v>
      </c>
      <c r="W57" s="79">
        <v>0</v>
      </c>
      <c r="X57" s="79">
        <v>0</v>
      </c>
      <c r="Y57" s="79">
        <v>0</v>
      </c>
      <c r="Z57" s="79">
        <v>0</v>
      </c>
      <c r="AA57" s="79">
        <v>0</v>
      </c>
      <c r="AB57" s="79">
        <v>0</v>
      </c>
      <c r="AC57" s="79">
        <v>0</v>
      </c>
      <c r="AD57" s="79">
        <v>0</v>
      </c>
      <c r="AE57" s="79">
        <v>0</v>
      </c>
      <c r="AF57" s="79">
        <v>0</v>
      </c>
      <c r="AG57" s="79">
        <v>0</v>
      </c>
      <c r="AH57" s="79">
        <v>0</v>
      </c>
      <c r="AI57" s="79">
        <v>0</v>
      </c>
      <c r="AJ57" s="79">
        <v>0</v>
      </c>
      <c r="AK57" s="79">
        <v>0</v>
      </c>
      <c r="AL57" s="79">
        <v>0</v>
      </c>
      <c r="AM57" s="79">
        <v>0</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row>
    <row r="58" spans="1:65" x14ac:dyDescent="0.2">
      <c r="A58" s="108">
        <f t="shared" si="17"/>
        <v>14.059999999999999</v>
      </c>
      <c r="B58" s="24" t="s">
        <v>59</v>
      </c>
      <c r="C58" s="53"/>
      <c r="D58" s="56" t="s">
        <v>154</v>
      </c>
      <c r="E58" s="60">
        <v>0</v>
      </c>
      <c r="F58" s="63" t="s">
        <v>73</v>
      </c>
      <c r="G58" s="74">
        <f t="shared" ca="1" si="16"/>
        <v>0</v>
      </c>
      <c r="H58" s="74">
        <f t="shared" si="19"/>
        <v>0</v>
      </c>
      <c r="I58" s="79">
        <v>0</v>
      </c>
      <c r="J58" s="79">
        <v>0</v>
      </c>
      <c r="K58" s="79">
        <v>0</v>
      </c>
      <c r="L58" s="79">
        <v>0</v>
      </c>
      <c r="M58" s="79">
        <v>0</v>
      </c>
      <c r="N58" s="79">
        <v>0</v>
      </c>
      <c r="O58" s="79">
        <v>0</v>
      </c>
      <c r="P58" s="79">
        <v>0</v>
      </c>
      <c r="Q58" s="79">
        <v>0</v>
      </c>
      <c r="R58" s="79">
        <v>0</v>
      </c>
      <c r="S58" s="79">
        <v>0</v>
      </c>
      <c r="T58" s="79">
        <v>0</v>
      </c>
      <c r="U58" s="79">
        <v>0</v>
      </c>
      <c r="V58" s="79">
        <v>0</v>
      </c>
      <c r="W58" s="79">
        <v>0</v>
      </c>
      <c r="X58" s="79">
        <v>0</v>
      </c>
      <c r="Y58" s="79">
        <v>0</v>
      </c>
      <c r="Z58" s="79">
        <v>0</v>
      </c>
      <c r="AA58" s="79">
        <v>0</v>
      </c>
      <c r="AB58" s="79">
        <v>0</v>
      </c>
      <c r="AC58" s="79">
        <v>0</v>
      </c>
      <c r="AD58" s="79">
        <v>0</v>
      </c>
      <c r="AE58" s="79">
        <v>0</v>
      </c>
      <c r="AF58" s="79">
        <v>0</v>
      </c>
      <c r="AG58" s="79">
        <v>0</v>
      </c>
      <c r="AH58" s="79">
        <v>0</v>
      </c>
      <c r="AI58" s="79">
        <v>0</v>
      </c>
      <c r="AJ58" s="79">
        <v>0</v>
      </c>
      <c r="AK58" s="79">
        <v>0</v>
      </c>
      <c r="AL58" s="79">
        <v>0</v>
      </c>
      <c r="AM58" s="79">
        <v>0</v>
      </c>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row>
    <row r="59" spans="1:65" x14ac:dyDescent="0.2">
      <c r="A59" s="108">
        <f t="shared" si="17"/>
        <v>14.069999999999999</v>
      </c>
      <c r="B59" s="24" t="s">
        <v>59</v>
      </c>
      <c r="C59" s="53"/>
      <c r="D59" s="56" t="s">
        <v>154</v>
      </c>
      <c r="E59" s="60">
        <v>0</v>
      </c>
      <c r="F59" s="63" t="s">
        <v>73</v>
      </c>
      <c r="G59" s="74">
        <f t="shared" ca="1" si="16"/>
        <v>0</v>
      </c>
      <c r="H59" s="74">
        <f t="shared" si="19"/>
        <v>0</v>
      </c>
      <c r="I59" s="79">
        <v>0</v>
      </c>
      <c r="J59" s="79">
        <v>0</v>
      </c>
      <c r="K59" s="79">
        <v>0</v>
      </c>
      <c r="L59" s="79">
        <v>0</v>
      </c>
      <c r="M59" s="79">
        <v>0</v>
      </c>
      <c r="N59" s="79">
        <v>0</v>
      </c>
      <c r="O59" s="79">
        <v>0</v>
      </c>
      <c r="P59" s="79">
        <v>0</v>
      </c>
      <c r="Q59" s="79">
        <v>0</v>
      </c>
      <c r="R59" s="79">
        <v>0</v>
      </c>
      <c r="S59" s="79">
        <v>0</v>
      </c>
      <c r="T59" s="79">
        <v>0</v>
      </c>
      <c r="U59" s="79">
        <v>0</v>
      </c>
      <c r="V59" s="79">
        <v>0</v>
      </c>
      <c r="W59" s="79">
        <v>0</v>
      </c>
      <c r="X59" s="79">
        <v>0</v>
      </c>
      <c r="Y59" s="79">
        <v>0</v>
      </c>
      <c r="Z59" s="79">
        <v>0</v>
      </c>
      <c r="AA59" s="79">
        <v>0</v>
      </c>
      <c r="AB59" s="79">
        <v>0</v>
      </c>
      <c r="AC59" s="79">
        <v>0</v>
      </c>
      <c r="AD59" s="79">
        <v>0</v>
      </c>
      <c r="AE59" s="79">
        <v>0</v>
      </c>
      <c r="AF59" s="79">
        <v>0</v>
      </c>
      <c r="AG59" s="79">
        <v>0</v>
      </c>
      <c r="AH59" s="79">
        <v>0</v>
      </c>
      <c r="AI59" s="79">
        <v>0</v>
      </c>
      <c r="AJ59" s="79">
        <v>0</v>
      </c>
      <c r="AK59" s="79">
        <v>0</v>
      </c>
      <c r="AL59" s="79">
        <v>0</v>
      </c>
      <c r="AM59" s="79">
        <v>0</v>
      </c>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row>
    <row r="60" spans="1:65" x14ac:dyDescent="0.2">
      <c r="A60" s="108">
        <f t="shared" si="17"/>
        <v>14.079999999999998</v>
      </c>
      <c r="B60" s="24" t="s">
        <v>59</v>
      </c>
      <c r="C60" s="53"/>
      <c r="D60" s="56" t="s">
        <v>154</v>
      </c>
      <c r="E60" s="60">
        <v>0</v>
      </c>
      <c r="F60" s="63" t="s">
        <v>73</v>
      </c>
      <c r="G60" s="74">
        <f t="shared" ca="1" si="16"/>
        <v>0</v>
      </c>
      <c r="H60" s="74">
        <f t="shared" ref="H60:H62" si="20">SUM(I60:AM60)</f>
        <v>0</v>
      </c>
      <c r="I60" s="79">
        <v>0</v>
      </c>
      <c r="J60" s="79">
        <v>0</v>
      </c>
      <c r="K60" s="79">
        <v>0</v>
      </c>
      <c r="L60" s="79">
        <v>0</v>
      </c>
      <c r="M60" s="79">
        <v>0</v>
      </c>
      <c r="N60" s="79">
        <v>0</v>
      </c>
      <c r="O60" s="79">
        <v>0</v>
      </c>
      <c r="P60" s="79">
        <v>0</v>
      </c>
      <c r="Q60" s="79">
        <v>0</v>
      </c>
      <c r="R60" s="79">
        <v>0</v>
      </c>
      <c r="S60" s="79">
        <v>0</v>
      </c>
      <c r="T60" s="79">
        <v>0</v>
      </c>
      <c r="U60" s="79">
        <v>0</v>
      </c>
      <c r="V60" s="79">
        <v>0</v>
      </c>
      <c r="W60" s="79">
        <v>0</v>
      </c>
      <c r="X60" s="79">
        <v>0</v>
      </c>
      <c r="Y60" s="79">
        <v>0</v>
      </c>
      <c r="Z60" s="79">
        <v>0</v>
      </c>
      <c r="AA60" s="79">
        <v>0</v>
      </c>
      <c r="AB60" s="79">
        <v>0</v>
      </c>
      <c r="AC60" s="79">
        <v>0</v>
      </c>
      <c r="AD60" s="79">
        <v>0</v>
      </c>
      <c r="AE60" s="79">
        <v>0</v>
      </c>
      <c r="AF60" s="79">
        <v>0</v>
      </c>
      <c r="AG60" s="79">
        <v>0</v>
      </c>
      <c r="AH60" s="79">
        <v>0</v>
      </c>
      <c r="AI60" s="79">
        <v>0</v>
      </c>
      <c r="AJ60" s="79">
        <v>0</v>
      </c>
      <c r="AK60" s="79">
        <v>0</v>
      </c>
      <c r="AL60" s="79">
        <v>0</v>
      </c>
      <c r="AM60" s="79">
        <v>0</v>
      </c>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row>
    <row r="61" spans="1:65" x14ac:dyDescent="0.2">
      <c r="A61" s="108">
        <f t="shared" si="17"/>
        <v>14.089999999999998</v>
      </c>
      <c r="B61" s="24" t="s">
        <v>59</v>
      </c>
      <c r="C61" s="53"/>
      <c r="D61" s="56" t="s">
        <v>154</v>
      </c>
      <c r="E61" s="60">
        <v>0</v>
      </c>
      <c r="F61" s="63" t="s">
        <v>73</v>
      </c>
      <c r="G61" s="74">
        <f t="shared" ca="1" si="16"/>
        <v>0</v>
      </c>
      <c r="H61" s="74">
        <f t="shared" si="20"/>
        <v>0</v>
      </c>
      <c r="I61" s="79">
        <v>0</v>
      </c>
      <c r="J61" s="79">
        <v>0</v>
      </c>
      <c r="K61" s="79">
        <v>0</v>
      </c>
      <c r="L61" s="79">
        <v>0</v>
      </c>
      <c r="M61" s="79">
        <v>0</v>
      </c>
      <c r="N61" s="79">
        <v>0</v>
      </c>
      <c r="O61" s="79">
        <v>0</v>
      </c>
      <c r="P61" s="79">
        <v>0</v>
      </c>
      <c r="Q61" s="79">
        <v>0</v>
      </c>
      <c r="R61" s="79">
        <v>0</v>
      </c>
      <c r="S61" s="79">
        <v>0</v>
      </c>
      <c r="T61" s="79">
        <v>0</v>
      </c>
      <c r="U61" s="79">
        <v>0</v>
      </c>
      <c r="V61" s="79">
        <v>0</v>
      </c>
      <c r="W61" s="79">
        <v>0</v>
      </c>
      <c r="X61" s="79">
        <v>0</v>
      </c>
      <c r="Y61" s="79">
        <v>0</v>
      </c>
      <c r="Z61" s="79">
        <v>0</v>
      </c>
      <c r="AA61" s="79">
        <v>0</v>
      </c>
      <c r="AB61" s="79">
        <v>0</v>
      </c>
      <c r="AC61" s="79">
        <v>0</v>
      </c>
      <c r="AD61" s="79">
        <v>0</v>
      </c>
      <c r="AE61" s="79">
        <v>0</v>
      </c>
      <c r="AF61" s="79">
        <v>0</v>
      </c>
      <c r="AG61" s="79">
        <v>0</v>
      </c>
      <c r="AH61" s="79">
        <v>0</v>
      </c>
      <c r="AI61" s="79">
        <v>0</v>
      </c>
      <c r="AJ61" s="79">
        <v>0</v>
      </c>
      <c r="AK61" s="79">
        <v>0</v>
      </c>
      <c r="AL61" s="79">
        <v>0</v>
      </c>
      <c r="AM61" s="79">
        <v>0</v>
      </c>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row>
    <row r="62" spans="1:65" ht="13.5" thickBot="1" x14ac:dyDescent="0.25">
      <c r="A62" s="108">
        <f t="shared" si="17"/>
        <v>14.099999999999998</v>
      </c>
      <c r="B62" s="24" t="s">
        <v>59</v>
      </c>
      <c r="C62" s="53"/>
      <c r="D62" s="56" t="s">
        <v>154</v>
      </c>
      <c r="E62" s="61">
        <v>0</v>
      </c>
      <c r="F62" s="63" t="s">
        <v>73</v>
      </c>
      <c r="G62" s="80">
        <f t="shared" ca="1" si="16"/>
        <v>0</v>
      </c>
      <c r="H62" s="74">
        <f t="shared" si="20"/>
        <v>0</v>
      </c>
      <c r="I62" s="79">
        <v>0</v>
      </c>
      <c r="J62" s="79">
        <v>0</v>
      </c>
      <c r="K62" s="79">
        <v>0</v>
      </c>
      <c r="L62" s="79">
        <v>0</v>
      </c>
      <c r="M62" s="79">
        <v>0</v>
      </c>
      <c r="N62" s="79">
        <v>0</v>
      </c>
      <c r="O62" s="79">
        <v>0</v>
      </c>
      <c r="P62" s="79">
        <v>0</v>
      </c>
      <c r="Q62" s="79">
        <v>0</v>
      </c>
      <c r="R62" s="79">
        <v>0</v>
      </c>
      <c r="S62" s="79">
        <v>0</v>
      </c>
      <c r="T62" s="79">
        <v>0</v>
      </c>
      <c r="U62" s="79">
        <v>0</v>
      </c>
      <c r="V62" s="79">
        <v>0</v>
      </c>
      <c r="W62" s="79">
        <v>0</v>
      </c>
      <c r="X62" s="79">
        <v>0</v>
      </c>
      <c r="Y62" s="79">
        <v>0</v>
      </c>
      <c r="Z62" s="79">
        <v>0</v>
      </c>
      <c r="AA62" s="79">
        <v>0</v>
      </c>
      <c r="AB62" s="79">
        <v>0</v>
      </c>
      <c r="AC62" s="79">
        <v>0</v>
      </c>
      <c r="AD62" s="79">
        <v>0</v>
      </c>
      <c r="AE62" s="79">
        <v>0</v>
      </c>
      <c r="AF62" s="79">
        <v>0</v>
      </c>
      <c r="AG62" s="79">
        <v>0</v>
      </c>
      <c r="AH62" s="79">
        <v>0</v>
      </c>
      <c r="AI62" s="79">
        <v>0</v>
      </c>
      <c r="AJ62" s="79">
        <v>0</v>
      </c>
      <c r="AK62" s="79">
        <v>0</v>
      </c>
      <c r="AL62" s="79">
        <v>0</v>
      </c>
      <c r="AM62" s="79">
        <v>0</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row>
    <row r="63" spans="1:65" ht="15.75" thickBot="1" x14ac:dyDescent="0.25">
      <c r="A63" s="24"/>
      <c r="B63" s="25" t="s">
        <v>162</v>
      </c>
      <c r="C63" s="45"/>
      <c r="D63" s="45"/>
      <c r="E63" s="26"/>
      <c r="F63" s="66" t="s">
        <v>73</v>
      </c>
      <c r="G63" s="75">
        <f ca="1">SUM(G53:G62)</f>
        <v>0</v>
      </c>
      <c r="H63" s="75">
        <f>SUM(I63:AM63)</f>
        <v>0</v>
      </c>
      <c r="I63" s="76">
        <f t="shared" ref="I63:AM63" si="21">SUM(I53:I62)</f>
        <v>0</v>
      </c>
      <c r="J63" s="76">
        <f t="shared" si="21"/>
        <v>0</v>
      </c>
      <c r="K63" s="76">
        <f t="shared" si="21"/>
        <v>0</v>
      </c>
      <c r="L63" s="76">
        <f t="shared" si="21"/>
        <v>0</v>
      </c>
      <c r="M63" s="76">
        <f t="shared" si="21"/>
        <v>0</v>
      </c>
      <c r="N63" s="76">
        <f>SUM(N53:N62)</f>
        <v>0</v>
      </c>
      <c r="O63" s="76">
        <f t="shared" si="21"/>
        <v>0</v>
      </c>
      <c r="P63" s="76">
        <f t="shared" si="21"/>
        <v>0</v>
      </c>
      <c r="Q63" s="76">
        <f t="shared" si="21"/>
        <v>0</v>
      </c>
      <c r="R63" s="76">
        <f t="shared" si="21"/>
        <v>0</v>
      </c>
      <c r="S63" s="76">
        <f t="shared" si="21"/>
        <v>0</v>
      </c>
      <c r="T63" s="76">
        <f t="shared" si="21"/>
        <v>0</v>
      </c>
      <c r="U63" s="76">
        <f t="shared" si="21"/>
        <v>0</v>
      </c>
      <c r="V63" s="76">
        <f t="shared" si="21"/>
        <v>0</v>
      </c>
      <c r="W63" s="76">
        <f t="shared" si="21"/>
        <v>0</v>
      </c>
      <c r="X63" s="76">
        <f t="shared" si="21"/>
        <v>0</v>
      </c>
      <c r="Y63" s="76">
        <f t="shared" si="21"/>
        <v>0</v>
      </c>
      <c r="Z63" s="76">
        <f t="shared" si="21"/>
        <v>0</v>
      </c>
      <c r="AA63" s="76">
        <f t="shared" si="21"/>
        <v>0</v>
      </c>
      <c r="AB63" s="76">
        <f t="shared" si="21"/>
        <v>0</v>
      </c>
      <c r="AC63" s="76">
        <f t="shared" si="21"/>
        <v>0</v>
      </c>
      <c r="AD63" s="76">
        <f t="shared" si="21"/>
        <v>0</v>
      </c>
      <c r="AE63" s="76">
        <f t="shared" si="21"/>
        <v>0</v>
      </c>
      <c r="AF63" s="76">
        <f t="shared" si="21"/>
        <v>0</v>
      </c>
      <c r="AG63" s="76">
        <f t="shared" si="21"/>
        <v>0</v>
      </c>
      <c r="AH63" s="76">
        <f t="shared" si="21"/>
        <v>0</v>
      </c>
      <c r="AI63" s="76">
        <f t="shared" si="21"/>
        <v>0</v>
      </c>
      <c r="AJ63" s="76">
        <f t="shared" si="21"/>
        <v>0</v>
      </c>
      <c r="AK63" s="76">
        <f t="shared" si="21"/>
        <v>0</v>
      </c>
      <c r="AL63" s="76">
        <f t="shared" si="21"/>
        <v>0</v>
      </c>
      <c r="AM63" s="76">
        <f t="shared" si="21"/>
        <v>0</v>
      </c>
    </row>
    <row r="66" spans="1:65" ht="13.5" thickBot="1" x14ac:dyDescent="0.25"/>
    <row r="67" spans="1:65" ht="24" thickBot="1" x14ac:dyDescent="0.3">
      <c r="A67" s="34" t="s">
        <v>143</v>
      </c>
      <c r="B67" s="39"/>
      <c r="C67" s="39"/>
      <c r="D67" s="227"/>
      <c r="E67" s="36"/>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70"/>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c r="BJ67" s="183"/>
      <c r="BK67" s="183"/>
      <c r="BL67" s="183"/>
      <c r="BM67" s="183"/>
    </row>
    <row r="68" spans="1:65" s="179" customFormat="1" ht="13.5" thickBot="1" x14ac:dyDescent="0.25">
      <c r="A68" s="40">
        <v>16</v>
      </c>
      <c r="B68" s="28" t="s">
        <v>100</v>
      </c>
      <c r="C68" s="28"/>
      <c r="D68" s="189"/>
      <c r="E68" s="49" t="s">
        <v>108</v>
      </c>
      <c r="F68" s="65"/>
      <c r="G68" s="111"/>
      <c r="H68" s="111"/>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row>
    <row r="69" spans="1:65" x14ac:dyDescent="0.2">
      <c r="A69" s="108">
        <f>A68+0.01</f>
        <v>16.010000000000002</v>
      </c>
      <c r="B69" s="24" t="s">
        <v>101</v>
      </c>
      <c r="C69" s="24"/>
      <c r="D69" s="56" t="s">
        <v>214</v>
      </c>
      <c r="E69" s="59">
        <v>0</v>
      </c>
      <c r="F69" s="63" t="s">
        <v>73</v>
      </c>
      <c r="G69" s="73">
        <f t="shared" ref="G69:G78" ca="1" si="22">OFFSET($I69,0,analysis_start-2018,1,1)+NPV(discountrate,OFFSET($I69,0,analysis_start-2018+1,1,analysis_period))</f>
        <v>0</v>
      </c>
      <c r="H69" s="73">
        <f>SUM(I69:AM69)</f>
        <v>0</v>
      </c>
      <c r="I69" s="79">
        <v>0</v>
      </c>
      <c r="J69" s="79">
        <v>0</v>
      </c>
      <c r="K69" s="79">
        <v>0</v>
      </c>
      <c r="L69" s="79">
        <v>0</v>
      </c>
      <c r="M69" s="79">
        <v>0</v>
      </c>
      <c r="N69" s="79">
        <v>0</v>
      </c>
      <c r="O69" s="79">
        <v>0</v>
      </c>
      <c r="P69" s="79">
        <v>0</v>
      </c>
      <c r="Q69" s="79">
        <v>0</v>
      </c>
      <c r="R69" s="79">
        <v>0</v>
      </c>
      <c r="S69" s="79">
        <v>0</v>
      </c>
      <c r="T69" s="79">
        <v>0</v>
      </c>
      <c r="U69" s="79">
        <v>0</v>
      </c>
      <c r="V69" s="79">
        <v>0</v>
      </c>
      <c r="W69" s="79">
        <v>0</v>
      </c>
      <c r="X69" s="79">
        <v>0</v>
      </c>
      <c r="Y69" s="79">
        <v>0</v>
      </c>
      <c r="Z69" s="79">
        <v>0</v>
      </c>
      <c r="AA69" s="79">
        <v>0</v>
      </c>
      <c r="AB69" s="79">
        <v>0</v>
      </c>
      <c r="AC69" s="79">
        <v>0</v>
      </c>
      <c r="AD69" s="79">
        <v>0</v>
      </c>
      <c r="AE69" s="79">
        <v>0</v>
      </c>
      <c r="AF69" s="79">
        <v>0</v>
      </c>
      <c r="AG69" s="79">
        <v>0</v>
      </c>
      <c r="AH69" s="79">
        <v>0</v>
      </c>
      <c r="AI69" s="79">
        <v>0</v>
      </c>
      <c r="AJ69" s="79">
        <v>0</v>
      </c>
      <c r="AK69" s="79">
        <v>0</v>
      </c>
      <c r="AL69" s="79">
        <v>0</v>
      </c>
      <c r="AM69" s="79">
        <v>0</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row>
    <row r="70" spans="1:65" x14ac:dyDescent="0.2">
      <c r="A70" s="108">
        <f t="shared" ref="A70:A78" si="23">A69+0.01</f>
        <v>16.020000000000003</v>
      </c>
      <c r="B70" s="24" t="s">
        <v>189</v>
      </c>
      <c r="C70" s="24"/>
      <c r="D70" s="56" t="s">
        <v>214</v>
      </c>
      <c r="E70" s="60">
        <v>0</v>
      </c>
      <c r="F70" s="63" t="s">
        <v>73</v>
      </c>
      <c r="G70" s="74">
        <f t="shared" ca="1" si="22"/>
        <v>0</v>
      </c>
      <c r="H70" s="74">
        <f t="shared" ref="H70:H78" si="24">SUM(I70:AM70)</f>
        <v>0</v>
      </c>
      <c r="I70" s="79">
        <v>0</v>
      </c>
      <c r="J70" s="79">
        <v>0</v>
      </c>
      <c r="K70" s="79">
        <v>0</v>
      </c>
      <c r="L70" s="79">
        <v>0</v>
      </c>
      <c r="M70" s="79">
        <v>0</v>
      </c>
      <c r="N70" s="79">
        <v>0</v>
      </c>
      <c r="O70" s="79">
        <v>0</v>
      </c>
      <c r="P70" s="79">
        <v>0</v>
      </c>
      <c r="Q70" s="79">
        <v>0</v>
      </c>
      <c r="R70" s="79">
        <v>0</v>
      </c>
      <c r="S70" s="79">
        <v>0</v>
      </c>
      <c r="T70" s="79">
        <v>0</v>
      </c>
      <c r="U70" s="79">
        <v>0</v>
      </c>
      <c r="V70" s="79">
        <v>0</v>
      </c>
      <c r="W70" s="79">
        <v>0</v>
      </c>
      <c r="X70" s="79">
        <v>0</v>
      </c>
      <c r="Y70" s="79">
        <v>0</v>
      </c>
      <c r="Z70" s="79">
        <v>0</v>
      </c>
      <c r="AA70" s="79">
        <v>0</v>
      </c>
      <c r="AB70" s="79">
        <v>0</v>
      </c>
      <c r="AC70" s="79">
        <v>0</v>
      </c>
      <c r="AD70" s="79">
        <v>0</v>
      </c>
      <c r="AE70" s="79">
        <v>0</v>
      </c>
      <c r="AF70" s="79">
        <v>0</v>
      </c>
      <c r="AG70" s="79">
        <v>0</v>
      </c>
      <c r="AH70" s="79">
        <v>0</v>
      </c>
      <c r="AI70" s="79">
        <v>0</v>
      </c>
      <c r="AJ70" s="79">
        <v>0</v>
      </c>
      <c r="AK70" s="79">
        <v>0</v>
      </c>
      <c r="AL70" s="79">
        <v>0</v>
      </c>
      <c r="AM70" s="79">
        <v>0</v>
      </c>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row>
    <row r="71" spans="1:65" x14ac:dyDescent="0.2">
      <c r="A71" s="108">
        <f t="shared" si="23"/>
        <v>16.030000000000005</v>
      </c>
      <c r="B71" s="24" t="s">
        <v>190</v>
      </c>
      <c r="C71" s="24"/>
      <c r="D71" s="56" t="s">
        <v>214</v>
      </c>
      <c r="E71" s="60">
        <v>0</v>
      </c>
      <c r="F71" s="63" t="s">
        <v>73</v>
      </c>
      <c r="G71" s="74">
        <f t="shared" ca="1" si="22"/>
        <v>0</v>
      </c>
      <c r="H71" s="74">
        <f t="shared" si="24"/>
        <v>0</v>
      </c>
      <c r="I71" s="79">
        <v>0</v>
      </c>
      <c r="J71" s="79">
        <v>0</v>
      </c>
      <c r="K71" s="79">
        <v>0</v>
      </c>
      <c r="L71" s="79">
        <v>0</v>
      </c>
      <c r="M71" s="79">
        <v>0</v>
      </c>
      <c r="N71" s="79">
        <v>0</v>
      </c>
      <c r="O71" s="79">
        <v>0</v>
      </c>
      <c r="P71" s="79">
        <v>0</v>
      </c>
      <c r="Q71" s="79">
        <v>0</v>
      </c>
      <c r="R71" s="79">
        <v>0</v>
      </c>
      <c r="S71" s="79">
        <v>0</v>
      </c>
      <c r="T71" s="79">
        <v>0</v>
      </c>
      <c r="U71" s="79">
        <v>0</v>
      </c>
      <c r="V71" s="79">
        <v>0</v>
      </c>
      <c r="W71" s="79">
        <v>0</v>
      </c>
      <c r="X71" s="79">
        <v>0</v>
      </c>
      <c r="Y71" s="79">
        <v>0</v>
      </c>
      <c r="Z71" s="79">
        <v>0</v>
      </c>
      <c r="AA71" s="79">
        <v>0</v>
      </c>
      <c r="AB71" s="79">
        <v>0</v>
      </c>
      <c r="AC71" s="79">
        <v>0</v>
      </c>
      <c r="AD71" s="79">
        <v>0</v>
      </c>
      <c r="AE71" s="79">
        <v>0</v>
      </c>
      <c r="AF71" s="79">
        <v>0</v>
      </c>
      <c r="AG71" s="79">
        <v>0</v>
      </c>
      <c r="AH71" s="79">
        <v>0</v>
      </c>
      <c r="AI71" s="79">
        <v>0</v>
      </c>
      <c r="AJ71" s="79">
        <v>0</v>
      </c>
      <c r="AK71" s="79">
        <v>0</v>
      </c>
      <c r="AL71" s="79">
        <v>0</v>
      </c>
      <c r="AM71" s="79">
        <v>0</v>
      </c>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row>
    <row r="72" spans="1:65" x14ac:dyDescent="0.2">
      <c r="A72" s="108">
        <f t="shared" si="23"/>
        <v>16.040000000000006</v>
      </c>
      <c r="B72" s="24" t="s">
        <v>59</v>
      </c>
      <c r="C72" s="24"/>
      <c r="D72" s="56" t="s">
        <v>154</v>
      </c>
      <c r="E72" s="60">
        <v>0</v>
      </c>
      <c r="F72" s="63" t="s">
        <v>73</v>
      </c>
      <c r="G72" s="74">
        <f t="shared" ca="1" si="22"/>
        <v>0</v>
      </c>
      <c r="H72" s="74">
        <f t="shared" si="24"/>
        <v>0</v>
      </c>
      <c r="I72" s="79">
        <v>0</v>
      </c>
      <c r="J72" s="79">
        <v>0</v>
      </c>
      <c r="K72" s="79">
        <v>0</v>
      </c>
      <c r="L72" s="79">
        <v>0</v>
      </c>
      <c r="M72" s="79">
        <v>0</v>
      </c>
      <c r="N72" s="79">
        <v>0</v>
      </c>
      <c r="O72" s="79">
        <v>0</v>
      </c>
      <c r="P72" s="79">
        <v>0</v>
      </c>
      <c r="Q72" s="79">
        <v>0</v>
      </c>
      <c r="R72" s="79">
        <v>0</v>
      </c>
      <c r="S72" s="79">
        <v>0</v>
      </c>
      <c r="T72" s="79">
        <v>0</v>
      </c>
      <c r="U72" s="79">
        <v>0</v>
      </c>
      <c r="V72" s="79">
        <v>0</v>
      </c>
      <c r="W72" s="79">
        <v>0</v>
      </c>
      <c r="X72" s="79">
        <v>0</v>
      </c>
      <c r="Y72" s="79">
        <v>0</v>
      </c>
      <c r="Z72" s="79">
        <v>0</v>
      </c>
      <c r="AA72" s="79">
        <v>0</v>
      </c>
      <c r="AB72" s="79">
        <v>0</v>
      </c>
      <c r="AC72" s="79">
        <v>0</v>
      </c>
      <c r="AD72" s="79">
        <v>0</v>
      </c>
      <c r="AE72" s="79">
        <v>0</v>
      </c>
      <c r="AF72" s="79">
        <v>0</v>
      </c>
      <c r="AG72" s="79">
        <v>0</v>
      </c>
      <c r="AH72" s="79">
        <v>0</v>
      </c>
      <c r="AI72" s="79">
        <v>0</v>
      </c>
      <c r="AJ72" s="79">
        <v>0</v>
      </c>
      <c r="AK72" s="79">
        <v>0</v>
      </c>
      <c r="AL72" s="79">
        <v>0</v>
      </c>
      <c r="AM72" s="79">
        <v>0</v>
      </c>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row>
    <row r="73" spans="1:65" x14ac:dyDescent="0.2">
      <c r="A73" s="108">
        <f t="shared" si="23"/>
        <v>16.050000000000008</v>
      </c>
      <c r="B73" s="24" t="s">
        <v>59</v>
      </c>
      <c r="C73" s="24"/>
      <c r="D73" s="56" t="s">
        <v>154</v>
      </c>
      <c r="E73" s="60">
        <v>0</v>
      </c>
      <c r="F73" s="63" t="s">
        <v>73</v>
      </c>
      <c r="G73" s="74">
        <f t="shared" ca="1" si="22"/>
        <v>0</v>
      </c>
      <c r="H73" s="74">
        <f t="shared" si="24"/>
        <v>0</v>
      </c>
      <c r="I73" s="79">
        <v>0</v>
      </c>
      <c r="J73" s="79">
        <v>0</v>
      </c>
      <c r="K73" s="79">
        <v>0</v>
      </c>
      <c r="L73" s="79">
        <v>0</v>
      </c>
      <c r="M73" s="79">
        <v>0</v>
      </c>
      <c r="N73" s="79">
        <v>0</v>
      </c>
      <c r="O73" s="79">
        <v>0</v>
      </c>
      <c r="P73" s="79">
        <v>0</v>
      </c>
      <c r="Q73" s="79">
        <v>0</v>
      </c>
      <c r="R73" s="79">
        <v>0</v>
      </c>
      <c r="S73" s="79">
        <v>0</v>
      </c>
      <c r="T73" s="79">
        <v>0</v>
      </c>
      <c r="U73" s="79">
        <v>0</v>
      </c>
      <c r="V73" s="79">
        <v>0</v>
      </c>
      <c r="W73" s="79">
        <v>0</v>
      </c>
      <c r="X73" s="79">
        <v>0</v>
      </c>
      <c r="Y73" s="79">
        <v>0</v>
      </c>
      <c r="Z73" s="79">
        <v>0</v>
      </c>
      <c r="AA73" s="79">
        <v>0</v>
      </c>
      <c r="AB73" s="79">
        <v>0</v>
      </c>
      <c r="AC73" s="79">
        <v>0</v>
      </c>
      <c r="AD73" s="79">
        <v>0</v>
      </c>
      <c r="AE73" s="79">
        <v>0</v>
      </c>
      <c r="AF73" s="79">
        <v>0</v>
      </c>
      <c r="AG73" s="79">
        <v>0</v>
      </c>
      <c r="AH73" s="79">
        <v>0</v>
      </c>
      <c r="AI73" s="79">
        <v>0</v>
      </c>
      <c r="AJ73" s="79">
        <v>0</v>
      </c>
      <c r="AK73" s="79">
        <v>0</v>
      </c>
      <c r="AL73" s="79">
        <v>0</v>
      </c>
      <c r="AM73" s="79">
        <v>0</v>
      </c>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row>
    <row r="74" spans="1:65" x14ac:dyDescent="0.2">
      <c r="A74" s="108">
        <f t="shared" si="23"/>
        <v>16.060000000000009</v>
      </c>
      <c r="B74" s="24" t="s">
        <v>59</v>
      </c>
      <c r="C74" s="24"/>
      <c r="D74" s="56" t="s">
        <v>154</v>
      </c>
      <c r="E74" s="60">
        <v>0</v>
      </c>
      <c r="F74" s="63" t="s">
        <v>73</v>
      </c>
      <c r="G74" s="74">
        <f t="shared" ca="1" si="22"/>
        <v>0</v>
      </c>
      <c r="H74" s="74">
        <f t="shared" si="24"/>
        <v>0</v>
      </c>
      <c r="I74" s="79">
        <v>0</v>
      </c>
      <c r="J74" s="79">
        <v>0</v>
      </c>
      <c r="K74" s="79">
        <v>0</v>
      </c>
      <c r="L74" s="79">
        <v>0</v>
      </c>
      <c r="M74" s="79">
        <v>0</v>
      </c>
      <c r="N74" s="79">
        <v>0</v>
      </c>
      <c r="O74" s="79">
        <v>0</v>
      </c>
      <c r="P74" s="79">
        <v>0</v>
      </c>
      <c r="Q74" s="79">
        <v>0</v>
      </c>
      <c r="R74" s="79">
        <v>0</v>
      </c>
      <c r="S74" s="79">
        <v>0</v>
      </c>
      <c r="T74" s="79">
        <v>0</v>
      </c>
      <c r="U74" s="79">
        <v>0</v>
      </c>
      <c r="V74" s="79">
        <v>0</v>
      </c>
      <c r="W74" s="79">
        <v>0</v>
      </c>
      <c r="X74" s="79">
        <v>0</v>
      </c>
      <c r="Y74" s="79">
        <v>0</v>
      </c>
      <c r="Z74" s="79">
        <v>0</v>
      </c>
      <c r="AA74" s="79">
        <v>0</v>
      </c>
      <c r="AB74" s="79">
        <v>0</v>
      </c>
      <c r="AC74" s="79">
        <v>0</v>
      </c>
      <c r="AD74" s="79">
        <v>0</v>
      </c>
      <c r="AE74" s="79">
        <v>0</v>
      </c>
      <c r="AF74" s="79">
        <v>0</v>
      </c>
      <c r="AG74" s="79">
        <v>0</v>
      </c>
      <c r="AH74" s="79">
        <v>0</v>
      </c>
      <c r="AI74" s="79">
        <v>0</v>
      </c>
      <c r="AJ74" s="79">
        <v>0</v>
      </c>
      <c r="AK74" s="79">
        <v>0</v>
      </c>
      <c r="AL74" s="79">
        <v>0</v>
      </c>
      <c r="AM74" s="79">
        <v>0</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row>
    <row r="75" spans="1:65" x14ac:dyDescent="0.2">
      <c r="A75" s="108">
        <f t="shared" si="23"/>
        <v>16.070000000000011</v>
      </c>
      <c r="B75" s="24" t="s">
        <v>59</v>
      </c>
      <c r="C75" s="24"/>
      <c r="D75" s="56" t="s">
        <v>154</v>
      </c>
      <c r="E75" s="60">
        <v>0</v>
      </c>
      <c r="F75" s="63" t="s">
        <v>73</v>
      </c>
      <c r="G75" s="74">
        <f t="shared" ca="1" si="22"/>
        <v>0</v>
      </c>
      <c r="H75" s="74">
        <f t="shared" si="24"/>
        <v>0</v>
      </c>
      <c r="I75" s="79">
        <v>0</v>
      </c>
      <c r="J75" s="79">
        <v>0</v>
      </c>
      <c r="K75" s="79">
        <v>0</v>
      </c>
      <c r="L75" s="79">
        <v>0</v>
      </c>
      <c r="M75" s="79">
        <v>0</v>
      </c>
      <c r="N75" s="79">
        <v>0</v>
      </c>
      <c r="O75" s="79">
        <v>0</v>
      </c>
      <c r="P75" s="79">
        <v>0</v>
      </c>
      <c r="Q75" s="79">
        <v>0</v>
      </c>
      <c r="R75" s="79">
        <v>0</v>
      </c>
      <c r="S75" s="79">
        <v>0</v>
      </c>
      <c r="T75" s="79">
        <v>0</v>
      </c>
      <c r="U75" s="79">
        <v>0</v>
      </c>
      <c r="V75" s="79">
        <v>0</v>
      </c>
      <c r="W75" s="79">
        <v>0</v>
      </c>
      <c r="X75" s="79">
        <v>0</v>
      </c>
      <c r="Y75" s="79">
        <v>0</v>
      </c>
      <c r="Z75" s="79">
        <v>0</v>
      </c>
      <c r="AA75" s="79">
        <v>0</v>
      </c>
      <c r="AB75" s="79">
        <v>0</v>
      </c>
      <c r="AC75" s="79">
        <v>0</v>
      </c>
      <c r="AD75" s="79">
        <v>0</v>
      </c>
      <c r="AE75" s="79">
        <v>0</v>
      </c>
      <c r="AF75" s="79">
        <v>0</v>
      </c>
      <c r="AG75" s="79">
        <v>0</v>
      </c>
      <c r="AH75" s="79">
        <v>0</v>
      </c>
      <c r="AI75" s="79">
        <v>0</v>
      </c>
      <c r="AJ75" s="79">
        <v>0</v>
      </c>
      <c r="AK75" s="79">
        <v>0</v>
      </c>
      <c r="AL75" s="79">
        <v>0</v>
      </c>
      <c r="AM75" s="79">
        <v>0</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row>
    <row r="76" spans="1:65" x14ac:dyDescent="0.2">
      <c r="A76" s="108">
        <f t="shared" si="23"/>
        <v>16.080000000000013</v>
      </c>
      <c r="B76" s="24" t="s">
        <v>59</v>
      </c>
      <c r="C76" s="24"/>
      <c r="D76" s="56" t="s">
        <v>154</v>
      </c>
      <c r="E76" s="60">
        <v>0</v>
      </c>
      <c r="F76" s="63" t="s">
        <v>73</v>
      </c>
      <c r="G76" s="74">
        <f t="shared" ca="1" si="22"/>
        <v>0</v>
      </c>
      <c r="H76" s="74">
        <f t="shared" si="24"/>
        <v>0</v>
      </c>
      <c r="I76" s="79">
        <v>0</v>
      </c>
      <c r="J76" s="79">
        <v>0</v>
      </c>
      <c r="K76" s="79">
        <v>0</v>
      </c>
      <c r="L76" s="79">
        <v>0</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v>
      </c>
      <c r="AE76" s="79">
        <v>0</v>
      </c>
      <c r="AF76" s="79">
        <v>0</v>
      </c>
      <c r="AG76" s="79">
        <v>0</v>
      </c>
      <c r="AH76" s="79">
        <v>0</v>
      </c>
      <c r="AI76" s="79">
        <v>0</v>
      </c>
      <c r="AJ76" s="79">
        <v>0</v>
      </c>
      <c r="AK76" s="79">
        <v>0</v>
      </c>
      <c r="AL76" s="79">
        <v>0</v>
      </c>
      <c r="AM76" s="79">
        <v>0</v>
      </c>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row>
    <row r="77" spans="1:65" x14ac:dyDescent="0.2">
      <c r="A77" s="108">
        <f t="shared" si="23"/>
        <v>16.090000000000014</v>
      </c>
      <c r="B77" s="24" t="s">
        <v>59</v>
      </c>
      <c r="C77" s="24"/>
      <c r="D77" s="56" t="s">
        <v>154</v>
      </c>
      <c r="E77" s="60">
        <v>0</v>
      </c>
      <c r="F77" s="63" t="s">
        <v>73</v>
      </c>
      <c r="G77" s="74">
        <f t="shared" ca="1" si="22"/>
        <v>0</v>
      </c>
      <c r="H77" s="74">
        <f t="shared" si="24"/>
        <v>0</v>
      </c>
      <c r="I77" s="79">
        <v>0</v>
      </c>
      <c r="J77" s="79">
        <v>0</v>
      </c>
      <c r="K77" s="79">
        <v>0</v>
      </c>
      <c r="L77" s="79">
        <v>0</v>
      </c>
      <c r="M77" s="79">
        <v>0</v>
      </c>
      <c r="N77" s="79">
        <v>0</v>
      </c>
      <c r="O77" s="79">
        <v>0</v>
      </c>
      <c r="P77" s="79">
        <v>0</v>
      </c>
      <c r="Q77" s="79">
        <v>0</v>
      </c>
      <c r="R77" s="79">
        <v>0</v>
      </c>
      <c r="S77" s="79">
        <v>0</v>
      </c>
      <c r="T77" s="79">
        <v>0</v>
      </c>
      <c r="U77" s="79">
        <v>0</v>
      </c>
      <c r="V77" s="79">
        <v>0</v>
      </c>
      <c r="W77" s="79">
        <v>0</v>
      </c>
      <c r="X77" s="79">
        <v>0</v>
      </c>
      <c r="Y77" s="79">
        <v>0</v>
      </c>
      <c r="Z77" s="79">
        <v>0</v>
      </c>
      <c r="AA77" s="79">
        <v>0</v>
      </c>
      <c r="AB77" s="79">
        <v>0</v>
      </c>
      <c r="AC77" s="79">
        <v>0</v>
      </c>
      <c r="AD77" s="79">
        <v>0</v>
      </c>
      <c r="AE77" s="79">
        <v>0</v>
      </c>
      <c r="AF77" s="79">
        <v>0</v>
      </c>
      <c r="AG77" s="79">
        <v>0</v>
      </c>
      <c r="AH77" s="79">
        <v>0</v>
      </c>
      <c r="AI77" s="79">
        <v>0</v>
      </c>
      <c r="AJ77" s="79">
        <v>0</v>
      </c>
      <c r="AK77" s="79">
        <v>0</v>
      </c>
      <c r="AL77" s="79">
        <v>0</v>
      </c>
      <c r="AM77" s="79">
        <v>0</v>
      </c>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row>
    <row r="78" spans="1:65" ht="13.5" thickBot="1" x14ac:dyDescent="0.25">
      <c r="A78" s="108">
        <f t="shared" si="23"/>
        <v>16.100000000000016</v>
      </c>
      <c r="B78" s="24" t="s">
        <v>59</v>
      </c>
      <c r="C78" s="24"/>
      <c r="D78" s="56" t="s">
        <v>154</v>
      </c>
      <c r="E78" s="61">
        <v>0</v>
      </c>
      <c r="F78" s="63" t="s">
        <v>73</v>
      </c>
      <c r="G78" s="80">
        <f t="shared" ca="1" si="22"/>
        <v>0</v>
      </c>
      <c r="H78" s="74">
        <f t="shared" si="24"/>
        <v>0</v>
      </c>
      <c r="I78" s="79">
        <v>0</v>
      </c>
      <c r="J78" s="79">
        <v>0</v>
      </c>
      <c r="K78" s="79">
        <v>0</v>
      </c>
      <c r="L78" s="79">
        <v>0</v>
      </c>
      <c r="M78" s="79">
        <v>0</v>
      </c>
      <c r="N78" s="79">
        <v>0</v>
      </c>
      <c r="O78" s="79">
        <v>0</v>
      </c>
      <c r="P78" s="79">
        <v>0</v>
      </c>
      <c r="Q78" s="79">
        <v>0</v>
      </c>
      <c r="R78" s="79">
        <v>0</v>
      </c>
      <c r="S78" s="79">
        <v>0</v>
      </c>
      <c r="T78" s="79">
        <v>0</v>
      </c>
      <c r="U78" s="79">
        <v>0</v>
      </c>
      <c r="V78" s="79">
        <v>0</v>
      </c>
      <c r="W78" s="79">
        <v>0</v>
      </c>
      <c r="X78" s="79">
        <v>0</v>
      </c>
      <c r="Y78" s="79">
        <v>0</v>
      </c>
      <c r="Z78" s="79">
        <v>0</v>
      </c>
      <c r="AA78" s="79">
        <v>0</v>
      </c>
      <c r="AB78" s="79">
        <v>0</v>
      </c>
      <c r="AC78" s="79">
        <v>0</v>
      </c>
      <c r="AD78" s="79">
        <v>0</v>
      </c>
      <c r="AE78" s="79">
        <v>0</v>
      </c>
      <c r="AF78" s="79">
        <v>0</v>
      </c>
      <c r="AG78" s="79">
        <v>0</v>
      </c>
      <c r="AH78" s="79">
        <v>0</v>
      </c>
      <c r="AI78" s="79">
        <v>0</v>
      </c>
      <c r="AJ78" s="79">
        <v>0</v>
      </c>
      <c r="AK78" s="79">
        <v>0</v>
      </c>
      <c r="AL78" s="79">
        <v>0</v>
      </c>
      <c r="AM78" s="79">
        <v>0</v>
      </c>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row>
    <row r="79" spans="1:65" ht="15.75" thickBot="1" x14ac:dyDescent="0.25">
      <c r="A79" s="24"/>
      <c r="B79" s="25" t="s">
        <v>192</v>
      </c>
      <c r="C79" s="45"/>
      <c r="D79" s="45"/>
      <c r="E79" s="26"/>
      <c r="F79" s="66" t="s">
        <v>73</v>
      </c>
      <c r="G79" s="75">
        <f ca="1">SUM(G69:G78)</f>
        <v>0</v>
      </c>
      <c r="H79" s="75">
        <f>SUM(I79:AM79)</f>
        <v>0</v>
      </c>
      <c r="I79" s="76">
        <f>SUM(I69:I78)</f>
        <v>0</v>
      </c>
      <c r="J79" s="76">
        <f t="shared" ref="J79:AM79" si="25">SUM(J69:J78)</f>
        <v>0</v>
      </c>
      <c r="K79" s="76">
        <f t="shared" si="25"/>
        <v>0</v>
      </c>
      <c r="L79" s="76">
        <f t="shared" si="25"/>
        <v>0</v>
      </c>
      <c r="M79" s="76">
        <f t="shared" si="25"/>
        <v>0</v>
      </c>
      <c r="N79" s="76">
        <f t="shared" si="25"/>
        <v>0</v>
      </c>
      <c r="O79" s="76">
        <f t="shared" si="25"/>
        <v>0</v>
      </c>
      <c r="P79" s="76">
        <f t="shared" si="25"/>
        <v>0</v>
      </c>
      <c r="Q79" s="76">
        <f t="shared" si="25"/>
        <v>0</v>
      </c>
      <c r="R79" s="76">
        <f t="shared" si="25"/>
        <v>0</v>
      </c>
      <c r="S79" s="76">
        <f t="shared" si="25"/>
        <v>0</v>
      </c>
      <c r="T79" s="76">
        <f t="shared" si="25"/>
        <v>0</v>
      </c>
      <c r="U79" s="76">
        <f t="shared" si="25"/>
        <v>0</v>
      </c>
      <c r="V79" s="76">
        <f t="shared" si="25"/>
        <v>0</v>
      </c>
      <c r="W79" s="76">
        <f t="shared" si="25"/>
        <v>0</v>
      </c>
      <c r="X79" s="76">
        <f t="shared" si="25"/>
        <v>0</v>
      </c>
      <c r="Y79" s="76">
        <f t="shared" si="25"/>
        <v>0</v>
      </c>
      <c r="Z79" s="76">
        <f t="shared" si="25"/>
        <v>0</v>
      </c>
      <c r="AA79" s="76">
        <f t="shared" si="25"/>
        <v>0</v>
      </c>
      <c r="AB79" s="76">
        <f t="shared" si="25"/>
        <v>0</v>
      </c>
      <c r="AC79" s="76">
        <f t="shared" si="25"/>
        <v>0</v>
      </c>
      <c r="AD79" s="76">
        <f t="shared" si="25"/>
        <v>0</v>
      </c>
      <c r="AE79" s="76">
        <f t="shared" si="25"/>
        <v>0</v>
      </c>
      <c r="AF79" s="76">
        <f t="shared" si="25"/>
        <v>0</v>
      </c>
      <c r="AG79" s="76">
        <f t="shared" si="25"/>
        <v>0</v>
      </c>
      <c r="AH79" s="76">
        <f t="shared" si="25"/>
        <v>0</v>
      </c>
      <c r="AI79" s="76">
        <f t="shared" si="25"/>
        <v>0</v>
      </c>
      <c r="AJ79" s="76">
        <f t="shared" si="25"/>
        <v>0</v>
      </c>
      <c r="AK79" s="76">
        <f t="shared" si="25"/>
        <v>0</v>
      </c>
      <c r="AL79" s="76">
        <f t="shared" si="25"/>
        <v>0</v>
      </c>
      <c r="AM79" s="76">
        <f t="shared" si="25"/>
        <v>0</v>
      </c>
    </row>
    <row r="80" spans="1:65" ht="15" x14ac:dyDescent="0.2">
      <c r="B80" s="37"/>
      <c r="C80" s="55"/>
      <c r="D80" s="55"/>
      <c r="E80" s="23"/>
      <c r="F80" s="77"/>
      <c r="G80" s="77"/>
      <c r="H80" s="77"/>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row>
    <row r="81" spans="1:65" s="179" customFormat="1" ht="13.5" thickBot="1" x14ac:dyDescent="0.25">
      <c r="A81" s="40">
        <v>17</v>
      </c>
      <c r="B81" s="28" t="s">
        <v>107</v>
      </c>
      <c r="C81" s="28"/>
      <c r="D81" s="189"/>
      <c r="E81" s="49" t="s">
        <v>108</v>
      </c>
      <c r="F81" s="65"/>
      <c r="G81" s="111"/>
      <c r="H81" s="111"/>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row>
    <row r="82" spans="1:65" x14ac:dyDescent="0.2">
      <c r="A82" s="108">
        <f>A81+0.01</f>
        <v>17.010000000000002</v>
      </c>
      <c r="B82" s="24" t="s">
        <v>101</v>
      </c>
      <c r="C82" s="24"/>
      <c r="D82" s="56" t="s">
        <v>214</v>
      </c>
      <c r="E82" s="59">
        <v>0</v>
      </c>
      <c r="F82" s="63" t="s">
        <v>73</v>
      </c>
      <c r="G82" s="73">
        <f t="shared" ref="G82:G91" ca="1" si="26">OFFSET($I82,0,analysis_start-2018,1,1)+NPV(discountrate,OFFSET($I82,0,analysis_start-2018+1,1,analysis_period))</f>
        <v>0</v>
      </c>
      <c r="H82" s="73">
        <f>SUM(I82:AM82)</f>
        <v>0</v>
      </c>
      <c r="I82" s="79">
        <v>0</v>
      </c>
      <c r="J82" s="79">
        <v>0</v>
      </c>
      <c r="K82" s="79">
        <v>0</v>
      </c>
      <c r="L82" s="79">
        <v>0</v>
      </c>
      <c r="M82" s="79">
        <v>0</v>
      </c>
      <c r="N82" s="79">
        <v>0</v>
      </c>
      <c r="O82" s="79">
        <v>0</v>
      </c>
      <c r="P82" s="79">
        <v>0</v>
      </c>
      <c r="Q82" s="79">
        <v>0</v>
      </c>
      <c r="R82" s="79">
        <v>0</v>
      </c>
      <c r="S82" s="79">
        <v>0</v>
      </c>
      <c r="T82" s="79">
        <v>0</v>
      </c>
      <c r="U82" s="79">
        <v>0</v>
      </c>
      <c r="V82" s="79">
        <v>0</v>
      </c>
      <c r="W82" s="79">
        <v>0</v>
      </c>
      <c r="X82" s="79">
        <v>0</v>
      </c>
      <c r="Y82" s="79">
        <v>0</v>
      </c>
      <c r="Z82" s="79">
        <v>0</v>
      </c>
      <c r="AA82" s="79">
        <v>0</v>
      </c>
      <c r="AB82" s="79">
        <v>0</v>
      </c>
      <c r="AC82" s="79">
        <v>0</v>
      </c>
      <c r="AD82" s="79">
        <v>0</v>
      </c>
      <c r="AE82" s="79">
        <v>0</v>
      </c>
      <c r="AF82" s="79">
        <v>0</v>
      </c>
      <c r="AG82" s="79">
        <v>0</v>
      </c>
      <c r="AH82" s="79">
        <v>0</v>
      </c>
      <c r="AI82" s="79">
        <v>0</v>
      </c>
      <c r="AJ82" s="79">
        <v>0</v>
      </c>
      <c r="AK82" s="79">
        <v>0</v>
      </c>
      <c r="AL82" s="79">
        <v>0</v>
      </c>
      <c r="AM82" s="79">
        <v>0</v>
      </c>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183"/>
      <c r="BL82" s="183"/>
      <c r="BM82" s="183"/>
    </row>
    <row r="83" spans="1:65" x14ac:dyDescent="0.2">
      <c r="A83" s="108">
        <f t="shared" ref="A83:A91" si="27">A82+0.01</f>
        <v>17.020000000000003</v>
      </c>
      <c r="B83" s="24" t="s">
        <v>189</v>
      </c>
      <c r="C83" s="24"/>
      <c r="D83" s="56" t="s">
        <v>214</v>
      </c>
      <c r="E83" s="60">
        <v>0</v>
      </c>
      <c r="F83" s="63" t="s">
        <v>73</v>
      </c>
      <c r="G83" s="74">
        <f t="shared" ca="1" si="26"/>
        <v>0</v>
      </c>
      <c r="H83" s="74">
        <f t="shared" ref="H83:H91" si="28">SUM(I83:AM83)</f>
        <v>0</v>
      </c>
      <c r="I83" s="79">
        <v>0</v>
      </c>
      <c r="J83" s="79">
        <v>0</v>
      </c>
      <c r="K83" s="79">
        <v>0</v>
      </c>
      <c r="L83" s="79">
        <v>0</v>
      </c>
      <c r="M83" s="79">
        <v>0</v>
      </c>
      <c r="N83" s="79">
        <v>0</v>
      </c>
      <c r="O83" s="79">
        <v>0</v>
      </c>
      <c r="P83" s="79">
        <v>0</v>
      </c>
      <c r="Q83" s="79">
        <v>0</v>
      </c>
      <c r="R83" s="79">
        <v>0</v>
      </c>
      <c r="S83" s="79">
        <v>0</v>
      </c>
      <c r="T83" s="79">
        <v>0</v>
      </c>
      <c r="U83" s="79">
        <v>0</v>
      </c>
      <c r="V83" s="79">
        <v>0</v>
      </c>
      <c r="W83" s="79">
        <v>0</v>
      </c>
      <c r="X83" s="79">
        <v>0</v>
      </c>
      <c r="Y83" s="79">
        <v>0</v>
      </c>
      <c r="Z83" s="79">
        <v>0</v>
      </c>
      <c r="AA83" s="79">
        <v>0</v>
      </c>
      <c r="AB83" s="79">
        <v>0</v>
      </c>
      <c r="AC83" s="79">
        <v>0</v>
      </c>
      <c r="AD83" s="79">
        <v>0</v>
      </c>
      <c r="AE83" s="79">
        <v>0</v>
      </c>
      <c r="AF83" s="79">
        <v>0</v>
      </c>
      <c r="AG83" s="79">
        <v>0</v>
      </c>
      <c r="AH83" s="79">
        <v>0</v>
      </c>
      <c r="AI83" s="79">
        <v>0</v>
      </c>
      <c r="AJ83" s="79">
        <v>0</v>
      </c>
      <c r="AK83" s="79">
        <v>0</v>
      </c>
      <c r="AL83" s="79">
        <v>0</v>
      </c>
      <c r="AM83" s="79">
        <v>0</v>
      </c>
      <c r="AN83" s="183"/>
      <c r="AO83" s="183"/>
      <c r="AP83" s="183"/>
      <c r="AQ83" s="183"/>
      <c r="AR83" s="183"/>
      <c r="AS83" s="183"/>
      <c r="AT83" s="183"/>
      <c r="AU83" s="183"/>
      <c r="AV83" s="183"/>
      <c r="AW83" s="183"/>
      <c r="AX83" s="183"/>
      <c r="AY83" s="183"/>
      <c r="AZ83" s="183"/>
      <c r="BA83" s="183"/>
      <c r="BB83" s="183"/>
      <c r="BC83" s="183"/>
      <c r="BD83" s="183"/>
      <c r="BE83" s="183"/>
      <c r="BF83" s="183"/>
      <c r="BG83" s="183"/>
      <c r="BH83" s="183"/>
      <c r="BI83" s="183"/>
      <c r="BJ83" s="183"/>
      <c r="BK83" s="183"/>
      <c r="BL83" s="183"/>
      <c r="BM83" s="183"/>
    </row>
    <row r="84" spans="1:65" x14ac:dyDescent="0.2">
      <c r="A84" s="108">
        <f t="shared" si="27"/>
        <v>17.030000000000005</v>
      </c>
      <c r="B84" s="24" t="s">
        <v>190</v>
      </c>
      <c r="C84" s="24"/>
      <c r="D84" s="56" t="s">
        <v>214</v>
      </c>
      <c r="E84" s="60">
        <v>0</v>
      </c>
      <c r="F84" s="63" t="s">
        <v>73</v>
      </c>
      <c r="G84" s="74">
        <f t="shared" ca="1" si="26"/>
        <v>0</v>
      </c>
      <c r="H84" s="74">
        <f t="shared" si="28"/>
        <v>0</v>
      </c>
      <c r="I84" s="79">
        <v>0</v>
      </c>
      <c r="J84" s="79">
        <v>0</v>
      </c>
      <c r="K84" s="79">
        <v>0</v>
      </c>
      <c r="L84" s="79">
        <v>0</v>
      </c>
      <c r="M84" s="79">
        <v>0</v>
      </c>
      <c r="N84" s="79">
        <v>0</v>
      </c>
      <c r="O84" s="79">
        <v>0</v>
      </c>
      <c r="P84" s="79">
        <v>0</v>
      </c>
      <c r="Q84" s="79">
        <v>0</v>
      </c>
      <c r="R84" s="79">
        <v>0</v>
      </c>
      <c r="S84" s="79">
        <v>0</v>
      </c>
      <c r="T84" s="79">
        <v>0</v>
      </c>
      <c r="U84" s="79">
        <v>0</v>
      </c>
      <c r="V84" s="79">
        <v>0</v>
      </c>
      <c r="W84" s="79">
        <v>0</v>
      </c>
      <c r="X84" s="79">
        <v>0</v>
      </c>
      <c r="Y84" s="79">
        <v>0</v>
      </c>
      <c r="Z84" s="79">
        <v>0</v>
      </c>
      <c r="AA84" s="79">
        <v>0</v>
      </c>
      <c r="AB84" s="79">
        <v>0</v>
      </c>
      <c r="AC84" s="79">
        <v>0</v>
      </c>
      <c r="AD84" s="79">
        <v>0</v>
      </c>
      <c r="AE84" s="79">
        <v>0</v>
      </c>
      <c r="AF84" s="79">
        <v>0</v>
      </c>
      <c r="AG84" s="79">
        <v>0</v>
      </c>
      <c r="AH84" s="79">
        <v>0</v>
      </c>
      <c r="AI84" s="79">
        <v>0</v>
      </c>
      <c r="AJ84" s="79">
        <v>0</v>
      </c>
      <c r="AK84" s="79">
        <v>0</v>
      </c>
      <c r="AL84" s="79">
        <v>0</v>
      </c>
      <c r="AM84" s="79">
        <v>0</v>
      </c>
      <c r="AN84" s="183"/>
      <c r="AO84" s="183"/>
      <c r="AP84" s="183"/>
      <c r="AQ84" s="183"/>
      <c r="AR84" s="183"/>
      <c r="AS84" s="183"/>
      <c r="AT84" s="183"/>
      <c r="AU84" s="183"/>
      <c r="AV84" s="183"/>
      <c r="AW84" s="183"/>
      <c r="AX84" s="183"/>
      <c r="AY84" s="183"/>
      <c r="AZ84" s="183"/>
      <c r="BA84" s="183"/>
      <c r="BB84" s="183"/>
      <c r="BC84" s="183"/>
      <c r="BD84" s="183"/>
      <c r="BE84" s="183"/>
      <c r="BF84" s="183"/>
      <c r="BG84" s="183"/>
      <c r="BH84" s="183"/>
      <c r="BI84" s="183"/>
      <c r="BJ84" s="183"/>
      <c r="BK84" s="183"/>
      <c r="BL84" s="183"/>
      <c r="BM84" s="183"/>
    </row>
    <row r="85" spans="1:65" x14ac:dyDescent="0.2">
      <c r="A85" s="108">
        <f t="shared" si="27"/>
        <v>17.040000000000006</v>
      </c>
      <c r="B85" s="24" t="s">
        <v>59</v>
      </c>
      <c r="C85" s="24"/>
      <c r="D85" s="56" t="s">
        <v>154</v>
      </c>
      <c r="E85" s="60">
        <v>0</v>
      </c>
      <c r="F85" s="63" t="s">
        <v>73</v>
      </c>
      <c r="G85" s="74">
        <f t="shared" ca="1" si="26"/>
        <v>0</v>
      </c>
      <c r="H85" s="74">
        <f t="shared" si="28"/>
        <v>0</v>
      </c>
      <c r="I85" s="79">
        <v>0</v>
      </c>
      <c r="J85" s="79">
        <v>0</v>
      </c>
      <c r="K85" s="79">
        <v>0</v>
      </c>
      <c r="L85" s="79">
        <v>0</v>
      </c>
      <c r="M85" s="79">
        <v>0</v>
      </c>
      <c r="N85" s="79">
        <v>0</v>
      </c>
      <c r="O85" s="79">
        <v>0</v>
      </c>
      <c r="P85" s="79">
        <v>0</v>
      </c>
      <c r="Q85" s="79">
        <v>0</v>
      </c>
      <c r="R85" s="79">
        <v>0</v>
      </c>
      <c r="S85" s="79">
        <v>0</v>
      </c>
      <c r="T85" s="79">
        <v>0</v>
      </c>
      <c r="U85" s="79">
        <v>0</v>
      </c>
      <c r="V85" s="79">
        <v>0</v>
      </c>
      <c r="W85" s="79">
        <v>0</v>
      </c>
      <c r="X85" s="79">
        <v>0</v>
      </c>
      <c r="Y85" s="79">
        <v>0</v>
      </c>
      <c r="Z85" s="79">
        <v>0</v>
      </c>
      <c r="AA85" s="79">
        <v>0</v>
      </c>
      <c r="AB85" s="79">
        <v>0</v>
      </c>
      <c r="AC85" s="79">
        <v>0</v>
      </c>
      <c r="AD85" s="79">
        <v>0</v>
      </c>
      <c r="AE85" s="79">
        <v>0</v>
      </c>
      <c r="AF85" s="79">
        <v>0</v>
      </c>
      <c r="AG85" s="79">
        <v>0</v>
      </c>
      <c r="AH85" s="79">
        <v>0</v>
      </c>
      <c r="AI85" s="79">
        <v>0</v>
      </c>
      <c r="AJ85" s="79">
        <v>0</v>
      </c>
      <c r="AK85" s="79">
        <v>0</v>
      </c>
      <c r="AL85" s="79">
        <v>0</v>
      </c>
      <c r="AM85" s="79">
        <v>0</v>
      </c>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row>
    <row r="86" spans="1:65" x14ac:dyDescent="0.2">
      <c r="A86" s="108">
        <f t="shared" si="27"/>
        <v>17.050000000000008</v>
      </c>
      <c r="B86" s="24" t="s">
        <v>59</v>
      </c>
      <c r="C86" s="24"/>
      <c r="D86" s="56" t="s">
        <v>154</v>
      </c>
      <c r="E86" s="60">
        <v>0</v>
      </c>
      <c r="F86" s="63" t="s">
        <v>73</v>
      </c>
      <c r="G86" s="74">
        <f t="shared" ca="1" si="26"/>
        <v>0</v>
      </c>
      <c r="H86" s="74">
        <f t="shared" si="28"/>
        <v>0</v>
      </c>
      <c r="I86" s="79">
        <v>0</v>
      </c>
      <c r="J86" s="79">
        <v>0</v>
      </c>
      <c r="K86" s="79">
        <v>0</v>
      </c>
      <c r="L86" s="79">
        <v>0</v>
      </c>
      <c r="M86" s="79">
        <v>0</v>
      </c>
      <c r="N86" s="79">
        <v>0</v>
      </c>
      <c r="O86" s="79">
        <v>0</v>
      </c>
      <c r="P86" s="79">
        <v>0</v>
      </c>
      <c r="Q86" s="79">
        <v>0</v>
      </c>
      <c r="R86" s="79">
        <v>0</v>
      </c>
      <c r="S86" s="79">
        <v>0</v>
      </c>
      <c r="T86" s="79">
        <v>0</v>
      </c>
      <c r="U86" s="79">
        <v>0</v>
      </c>
      <c r="V86" s="79">
        <v>0</v>
      </c>
      <c r="W86" s="79">
        <v>0</v>
      </c>
      <c r="X86" s="79">
        <v>0</v>
      </c>
      <c r="Y86" s="79">
        <v>0</v>
      </c>
      <c r="Z86" s="79">
        <v>0</v>
      </c>
      <c r="AA86" s="79">
        <v>0</v>
      </c>
      <c r="AB86" s="79">
        <v>0</v>
      </c>
      <c r="AC86" s="79">
        <v>0</v>
      </c>
      <c r="AD86" s="79">
        <v>0</v>
      </c>
      <c r="AE86" s="79">
        <v>0</v>
      </c>
      <c r="AF86" s="79">
        <v>0</v>
      </c>
      <c r="AG86" s="79">
        <v>0</v>
      </c>
      <c r="AH86" s="79">
        <v>0</v>
      </c>
      <c r="AI86" s="79">
        <v>0</v>
      </c>
      <c r="AJ86" s="79">
        <v>0</v>
      </c>
      <c r="AK86" s="79">
        <v>0</v>
      </c>
      <c r="AL86" s="79">
        <v>0</v>
      </c>
      <c r="AM86" s="79">
        <v>0</v>
      </c>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row>
    <row r="87" spans="1:65" x14ac:dyDescent="0.2">
      <c r="A87" s="108">
        <f t="shared" si="27"/>
        <v>17.060000000000009</v>
      </c>
      <c r="B87" s="24" t="s">
        <v>59</v>
      </c>
      <c r="C87" s="24"/>
      <c r="D87" s="56" t="s">
        <v>154</v>
      </c>
      <c r="E87" s="60">
        <v>0</v>
      </c>
      <c r="F87" s="63" t="s">
        <v>73</v>
      </c>
      <c r="G87" s="74">
        <f t="shared" ca="1" si="26"/>
        <v>0</v>
      </c>
      <c r="H87" s="74">
        <f t="shared" si="28"/>
        <v>0</v>
      </c>
      <c r="I87" s="79">
        <v>0</v>
      </c>
      <c r="J87" s="79">
        <v>0</v>
      </c>
      <c r="K87" s="79">
        <v>0</v>
      </c>
      <c r="L87" s="79">
        <v>0</v>
      </c>
      <c r="M87" s="79">
        <v>0</v>
      </c>
      <c r="N87" s="79">
        <v>0</v>
      </c>
      <c r="O87" s="79">
        <v>0</v>
      </c>
      <c r="P87" s="79">
        <v>0</v>
      </c>
      <c r="Q87" s="79">
        <v>0</v>
      </c>
      <c r="R87" s="79">
        <v>0</v>
      </c>
      <c r="S87" s="79">
        <v>0</v>
      </c>
      <c r="T87" s="79">
        <v>0</v>
      </c>
      <c r="U87" s="79">
        <v>0</v>
      </c>
      <c r="V87" s="79">
        <v>0</v>
      </c>
      <c r="W87" s="79">
        <v>0</v>
      </c>
      <c r="X87" s="79">
        <v>0</v>
      </c>
      <c r="Y87" s="79">
        <v>0</v>
      </c>
      <c r="Z87" s="79">
        <v>0</v>
      </c>
      <c r="AA87" s="79">
        <v>0</v>
      </c>
      <c r="AB87" s="79">
        <v>0</v>
      </c>
      <c r="AC87" s="79">
        <v>0</v>
      </c>
      <c r="AD87" s="79">
        <v>0</v>
      </c>
      <c r="AE87" s="79">
        <v>0</v>
      </c>
      <c r="AF87" s="79">
        <v>0</v>
      </c>
      <c r="AG87" s="79">
        <v>0</v>
      </c>
      <c r="AH87" s="79">
        <v>0</v>
      </c>
      <c r="AI87" s="79">
        <v>0</v>
      </c>
      <c r="AJ87" s="79">
        <v>0</v>
      </c>
      <c r="AK87" s="79">
        <v>0</v>
      </c>
      <c r="AL87" s="79">
        <v>0</v>
      </c>
      <c r="AM87" s="79">
        <v>0</v>
      </c>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row>
    <row r="88" spans="1:65" x14ac:dyDescent="0.2">
      <c r="A88" s="108">
        <f t="shared" si="27"/>
        <v>17.070000000000011</v>
      </c>
      <c r="B88" s="24" t="s">
        <v>59</v>
      </c>
      <c r="C88" s="24"/>
      <c r="D88" s="56" t="s">
        <v>154</v>
      </c>
      <c r="E88" s="60">
        <v>0</v>
      </c>
      <c r="F88" s="63" t="s">
        <v>73</v>
      </c>
      <c r="G88" s="74">
        <f t="shared" ca="1" si="26"/>
        <v>0</v>
      </c>
      <c r="H88" s="74">
        <f t="shared" si="28"/>
        <v>0</v>
      </c>
      <c r="I88" s="79">
        <v>0</v>
      </c>
      <c r="J88" s="79">
        <v>0</v>
      </c>
      <c r="K88" s="79">
        <v>0</v>
      </c>
      <c r="L88" s="79">
        <v>0</v>
      </c>
      <c r="M88" s="79">
        <v>0</v>
      </c>
      <c r="N88" s="79">
        <v>0</v>
      </c>
      <c r="O88" s="79">
        <v>0</v>
      </c>
      <c r="P88" s="79">
        <v>0</v>
      </c>
      <c r="Q88" s="79">
        <v>0</v>
      </c>
      <c r="R88" s="79">
        <v>0</v>
      </c>
      <c r="S88" s="79">
        <v>0</v>
      </c>
      <c r="T88" s="79">
        <v>0</v>
      </c>
      <c r="U88" s="79">
        <v>0</v>
      </c>
      <c r="V88" s="79">
        <v>0</v>
      </c>
      <c r="W88" s="79">
        <v>0</v>
      </c>
      <c r="X88" s="79">
        <v>0</v>
      </c>
      <c r="Y88" s="79">
        <v>0</v>
      </c>
      <c r="Z88" s="79">
        <v>0</v>
      </c>
      <c r="AA88" s="79">
        <v>0</v>
      </c>
      <c r="AB88" s="79">
        <v>0</v>
      </c>
      <c r="AC88" s="79">
        <v>0</v>
      </c>
      <c r="AD88" s="79">
        <v>0</v>
      </c>
      <c r="AE88" s="79">
        <v>0</v>
      </c>
      <c r="AF88" s="79">
        <v>0</v>
      </c>
      <c r="AG88" s="79">
        <v>0</v>
      </c>
      <c r="AH88" s="79">
        <v>0</v>
      </c>
      <c r="AI88" s="79">
        <v>0</v>
      </c>
      <c r="AJ88" s="79">
        <v>0</v>
      </c>
      <c r="AK88" s="79">
        <v>0</v>
      </c>
      <c r="AL88" s="79">
        <v>0</v>
      </c>
      <c r="AM88" s="79">
        <v>0</v>
      </c>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row>
    <row r="89" spans="1:65" x14ac:dyDescent="0.2">
      <c r="A89" s="108">
        <f t="shared" si="27"/>
        <v>17.080000000000013</v>
      </c>
      <c r="B89" s="24" t="s">
        <v>59</v>
      </c>
      <c r="C89" s="24"/>
      <c r="D89" s="56" t="s">
        <v>154</v>
      </c>
      <c r="E89" s="60">
        <v>0</v>
      </c>
      <c r="F89" s="63" t="s">
        <v>73</v>
      </c>
      <c r="G89" s="74">
        <f t="shared" ca="1" si="26"/>
        <v>0</v>
      </c>
      <c r="H89" s="74">
        <f t="shared" si="28"/>
        <v>0</v>
      </c>
      <c r="I89" s="79">
        <v>0</v>
      </c>
      <c r="J89" s="79">
        <v>0</v>
      </c>
      <c r="K89" s="79">
        <v>0</v>
      </c>
      <c r="L89" s="79">
        <v>0</v>
      </c>
      <c r="M89" s="79">
        <v>0</v>
      </c>
      <c r="N89" s="79">
        <v>0</v>
      </c>
      <c r="O89" s="79">
        <v>0</v>
      </c>
      <c r="P89" s="79">
        <v>0</v>
      </c>
      <c r="Q89" s="79">
        <v>0</v>
      </c>
      <c r="R89" s="79">
        <v>0</v>
      </c>
      <c r="S89" s="79">
        <v>0</v>
      </c>
      <c r="T89" s="79">
        <v>0</v>
      </c>
      <c r="U89" s="79">
        <v>0</v>
      </c>
      <c r="V89" s="79">
        <v>0</v>
      </c>
      <c r="W89" s="79">
        <v>0</v>
      </c>
      <c r="X89" s="79">
        <v>0</v>
      </c>
      <c r="Y89" s="79">
        <v>0</v>
      </c>
      <c r="Z89" s="79">
        <v>0</v>
      </c>
      <c r="AA89" s="79">
        <v>0</v>
      </c>
      <c r="AB89" s="79">
        <v>0</v>
      </c>
      <c r="AC89" s="79">
        <v>0</v>
      </c>
      <c r="AD89" s="79">
        <v>0</v>
      </c>
      <c r="AE89" s="79">
        <v>0</v>
      </c>
      <c r="AF89" s="79">
        <v>0</v>
      </c>
      <c r="AG89" s="79">
        <v>0</v>
      </c>
      <c r="AH89" s="79">
        <v>0</v>
      </c>
      <c r="AI89" s="79">
        <v>0</v>
      </c>
      <c r="AJ89" s="79">
        <v>0</v>
      </c>
      <c r="AK89" s="79">
        <v>0</v>
      </c>
      <c r="AL89" s="79">
        <v>0</v>
      </c>
      <c r="AM89" s="79">
        <v>0</v>
      </c>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row>
    <row r="90" spans="1:65" x14ac:dyDescent="0.2">
      <c r="A90" s="108">
        <f t="shared" si="27"/>
        <v>17.090000000000014</v>
      </c>
      <c r="B90" s="24" t="s">
        <v>59</v>
      </c>
      <c r="C90" s="24"/>
      <c r="D90" s="56" t="s">
        <v>154</v>
      </c>
      <c r="E90" s="60">
        <v>0</v>
      </c>
      <c r="F90" s="63" t="s">
        <v>73</v>
      </c>
      <c r="G90" s="74">
        <f t="shared" ca="1" si="26"/>
        <v>0</v>
      </c>
      <c r="H90" s="74">
        <f t="shared" si="28"/>
        <v>0</v>
      </c>
      <c r="I90" s="79">
        <v>0</v>
      </c>
      <c r="J90" s="79">
        <v>0</v>
      </c>
      <c r="K90" s="79">
        <v>0</v>
      </c>
      <c r="L90" s="79">
        <v>0</v>
      </c>
      <c r="M90" s="79">
        <v>0</v>
      </c>
      <c r="N90" s="79">
        <v>0</v>
      </c>
      <c r="O90" s="79">
        <v>0</v>
      </c>
      <c r="P90" s="79">
        <v>0</v>
      </c>
      <c r="Q90" s="79">
        <v>0</v>
      </c>
      <c r="R90" s="79">
        <v>0</v>
      </c>
      <c r="S90" s="79">
        <v>0</v>
      </c>
      <c r="T90" s="79">
        <v>0</v>
      </c>
      <c r="U90" s="79">
        <v>0</v>
      </c>
      <c r="V90" s="79">
        <v>0</v>
      </c>
      <c r="W90" s="79">
        <v>0</v>
      </c>
      <c r="X90" s="79">
        <v>0</v>
      </c>
      <c r="Y90" s="79">
        <v>0</v>
      </c>
      <c r="Z90" s="79">
        <v>0</v>
      </c>
      <c r="AA90" s="79">
        <v>0</v>
      </c>
      <c r="AB90" s="79">
        <v>0</v>
      </c>
      <c r="AC90" s="79">
        <v>0</v>
      </c>
      <c r="AD90" s="79">
        <v>0</v>
      </c>
      <c r="AE90" s="79">
        <v>0</v>
      </c>
      <c r="AF90" s="79">
        <v>0</v>
      </c>
      <c r="AG90" s="79">
        <v>0</v>
      </c>
      <c r="AH90" s="79">
        <v>0</v>
      </c>
      <c r="AI90" s="79">
        <v>0</v>
      </c>
      <c r="AJ90" s="79">
        <v>0</v>
      </c>
      <c r="AK90" s="79">
        <v>0</v>
      </c>
      <c r="AL90" s="79">
        <v>0</v>
      </c>
      <c r="AM90" s="79">
        <v>0</v>
      </c>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row>
    <row r="91" spans="1:65" ht="13.5" thickBot="1" x14ac:dyDescent="0.25">
      <c r="A91" s="108">
        <f t="shared" si="27"/>
        <v>17.100000000000016</v>
      </c>
      <c r="B91" s="24" t="s">
        <v>59</v>
      </c>
      <c r="C91" s="24"/>
      <c r="D91" s="56" t="s">
        <v>154</v>
      </c>
      <c r="E91" s="61">
        <v>0</v>
      </c>
      <c r="F91" s="63" t="s">
        <v>73</v>
      </c>
      <c r="G91" s="80">
        <f t="shared" ca="1" si="26"/>
        <v>0</v>
      </c>
      <c r="H91" s="74">
        <f t="shared" si="28"/>
        <v>0</v>
      </c>
      <c r="I91" s="79">
        <v>0</v>
      </c>
      <c r="J91" s="79">
        <v>0</v>
      </c>
      <c r="K91" s="79">
        <v>0</v>
      </c>
      <c r="L91" s="79">
        <v>0</v>
      </c>
      <c r="M91" s="79">
        <v>0</v>
      </c>
      <c r="N91" s="79">
        <v>0</v>
      </c>
      <c r="O91" s="79">
        <v>0</v>
      </c>
      <c r="P91" s="79">
        <v>0</v>
      </c>
      <c r="Q91" s="79">
        <v>0</v>
      </c>
      <c r="R91" s="79">
        <v>0</v>
      </c>
      <c r="S91" s="79">
        <v>0</v>
      </c>
      <c r="T91" s="79">
        <v>0</v>
      </c>
      <c r="U91" s="79">
        <v>0</v>
      </c>
      <c r="V91" s="79">
        <v>0</v>
      </c>
      <c r="W91" s="79">
        <v>0</v>
      </c>
      <c r="X91" s="79">
        <v>0</v>
      </c>
      <c r="Y91" s="79">
        <v>0</v>
      </c>
      <c r="Z91" s="79">
        <v>0</v>
      </c>
      <c r="AA91" s="79">
        <v>0</v>
      </c>
      <c r="AB91" s="79">
        <v>0</v>
      </c>
      <c r="AC91" s="79">
        <v>0</v>
      </c>
      <c r="AD91" s="79">
        <v>0</v>
      </c>
      <c r="AE91" s="79">
        <v>0</v>
      </c>
      <c r="AF91" s="79">
        <v>0</v>
      </c>
      <c r="AG91" s="79">
        <v>0</v>
      </c>
      <c r="AH91" s="79">
        <v>0</v>
      </c>
      <c r="AI91" s="79">
        <v>0</v>
      </c>
      <c r="AJ91" s="79">
        <v>0</v>
      </c>
      <c r="AK91" s="79">
        <v>0</v>
      </c>
      <c r="AL91" s="79">
        <v>0</v>
      </c>
      <c r="AM91" s="79">
        <v>0</v>
      </c>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row>
    <row r="92" spans="1:65" ht="15.75" thickBot="1" x14ac:dyDescent="0.25">
      <c r="A92" s="24"/>
      <c r="B92" s="25" t="s">
        <v>193</v>
      </c>
      <c r="C92" s="45"/>
      <c r="D92" s="45"/>
      <c r="E92" s="26"/>
      <c r="F92" s="66" t="s">
        <v>73</v>
      </c>
      <c r="G92" s="75">
        <f ca="1">SUM(G82:G91)</f>
        <v>0</v>
      </c>
      <c r="H92" s="75">
        <f>SUM(I92:AM92)</f>
        <v>0</v>
      </c>
      <c r="I92" s="76">
        <f t="shared" ref="I92:AM92" si="29">SUM(I82:I91)</f>
        <v>0</v>
      </c>
      <c r="J92" s="76">
        <f t="shared" si="29"/>
        <v>0</v>
      </c>
      <c r="K92" s="76">
        <f>SUM(K82:K91)</f>
        <v>0</v>
      </c>
      <c r="L92" s="76">
        <f t="shared" si="29"/>
        <v>0</v>
      </c>
      <c r="M92" s="76">
        <f t="shared" si="29"/>
        <v>0</v>
      </c>
      <c r="N92" s="76">
        <f t="shared" si="29"/>
        <v>0</v>
      </c>
      <c r="O92" s="76">
        <f t="shared" si="29"/>
        <v>0</v>
      </c>
      <c r="P92" s="76">
        <f t="shared" si="29"/>
        <v>0</v>
      </c>
      <c r="Q92" s="76">
        <f t="shared" si="29"/>
        <v>0</v>
      </c>
      <c r="R92" s="76">
        <f t="shared" si="29"/>
        <v>0</v>
      </c>
      <c r="S92" s="76">
        <f t="shared" si="29"/>
        <v>0</v>
      </c>
      <c r="T92" s="76">
        <f t="shared" si="29"/>
        <v>0</v>
      </c>
      <c r="U92" s="76">
        <f t="shared" si="29"/>
        <v>0</v>
      </c>
      <c r="V92" s="76">
        <f t="shared" si="29"/>
        <v>0</v>
      </c>
      <c r="W92" s="76">
        <f t="shared" si="29"/>
        <v>0</v>
      </c>
      <c r="X92" s="76">
        <f t="shared" si="29"/>
        <v>0</v>
      </c>
      <c r="Y92" s="76">
        <f t="shared" si="29"/>
        <v>0</v>
      </c>
      <c r="Z92" s="76">
        <f t="shared" si="29"/>
        <v>0</v>
      </c>
      <c r="AA92" s="76">
        <f t="shared" si="29"/>
        <v>0</v>
      </c>
      <c r="AB92" s="76">
        <f t="shared" si="29"/>
        <v>0</v>
      </c>
      <c r="AC92" s="76">
        <f t="shared" si="29"/>
        <v>0</v>
      </c>
      <c r="AD92" s="76">
        <f t="shared" si="29"/>
        <v>0</v>
      </c>
      <c r="AE92" s="76">
        <f t="shared" si="29"/>
        <v>0</v>
      </c>
      <c r="AF92" s="76">
        <f t="shared" si="29"/>
        <v>0</v>
      </c>
      <c r="AG92" s="76">
        <f t="shared" si="29"/>
        <v>0</v>
      </c>
      <c r="AH92" s="76">
        <f t="shared" si="29"/>
        <v>0</v>
      </c>
      <c r="AI92" s="76">
        <f t="shared" si="29"/>
        <v>0</v>
      </c>
      <c r="AJ92" s="76">
        <f t="shared" si="29"/>
        <v>0</v>
      </c>
      <c r="AK92" s="76">
        <f t="shared" si="29"/>
        <v>0</v>
      </c>
      <c r="AL92" s="76">
        <f t="shared" si="29"/>
        <v>0</v>
      </c>
      <c r="AM92" s="76">
        <f t="shared" si="29"/>
        <v>0</v>
      </c>
    </row>
    <row r="93" spans="1:65" ht="15" x14ac:dyDescent="0.2">
      <c r="B93" s="37"/>
      <c r="C93" s="55"/>
      <c r="D93" s="55"/>
      <c r="E93" s="23"/>
      <c r="F93" s="77"/>
      <c r="G93" s="77"/>
      <c r="H93" s="77"/>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row>
  </sheetData>
  <pageMargins left="0.7" right="0.7" top="0.75" bottom="0.75" header="0.3" footer="0.3"/>
  <pageSetup paperSize="9" scale="25" orientation="landscape" r:id="rId1"/>
  <colBreaks count="1" manualBreakCount="1">
    <brk id="3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3"/>
  <sheetViews>
    <sheetView zoomScale="98" zoomScaleNormal="98" zoomScaleSheetLayoutView="70" workbookViewId="0">
      <selection activeCell="K21" sqref="K21"/>
    </sheetView>
  </sheetViews>
  <sheetFormatPr defaultColWidth="9.140625" defaultRowHeight="12.75" x14ac:dyDescent="0.2"/>
  <cols>
    <col min="1" max="1" width="3.42578125" style="1" customWidth="1"/>
    <col min="2" max="2" width="33.42578125" style="1" customWidth="1"/>
    <col min="3" max="3" width="3" style="1" customWidth="1"/>
    <col min="4" max="5" width="8.5703125" style="1" customWidth="1"/>
    <col min="6" max="6" width="25.85546875" style="1" customWidth="1"/>
    <col min="7" max="7" width="8.5703125" style="1" customWidth="1"/>
    <col min="8" max="9" width="7" style="1" bestFit="1" customWidth="1"/>
    <col min="10" max="10" width="5.140625" style="1" customWidth="1"/>
    <col min="11" max="11" width="17.140625" style="1" bestFit="1" customWidth="1"/>
    <col min="12" max="12" width="7.5703125" style="1" customWidth="1"/>
    <col min="13" max="43" width="12.85546875" style="1" bestFit="1" customWidth="1"/>
    <col min="44" max="16384" width="9.140625" style="1"/>
  </cols>
  <sheetData>
    <row r="1" spans="1:43" s="136" customFormat="1" ht="23.25" x14ac:dyDescent="0.35">
      <c r="A1" s="134" t="str">
        <f>Results!A1</f>
        <v>CBA Model</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row>
    <row r="2" spans="1:43" s="136" customFormat="1" x14ac:dyDescent="0.2">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row>
    <row r="3" spans="1:43" s="136" customFormat="1" ht="21" x14ac:dyDescent="0.35">
      <c r="A3" s="137" t="s">
        <v>187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row>
    <row r="4" spans="1:43" s="136" customForma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row>
    <row r="5" spans="1:43" s="136" customFormat="1" x14ac:dyDescent="0.2">
      <c r="A5" s="135"/>
      <c r="B5" s="29" t="str">
        <f>'Sheet 1_Overarching Assumptions'!B12</f>
        <v>Overarching Assumptions</v>
      </c>
      <c r="C5" s="29"/>
      <c r="D5" s="29"/>
      <c r="E5" s="29"/>
      <c r="F5" s="29"/>
      <c r="G5" s="29"/>
      <c r="H5" s="29"/>
      <c r="I5" s="29"/>
      <c r="J5" s="29"/>
      <c r="K5" s="29"/>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row>
    <row r="6" spans="1:43" s="136" customFormat="1" x14ac:dyDescent="0.2">
      <c r="A6" s="135"/>
      <c r="B6" s="50" t="str">
        <f>'Sheet 1_Overarching Assumptions'!B13</f>
        <v>Base Discount Rate</v>
      </c>
      <c r="C6" s="29"/>
      <c r="D6" s="138">
        <f>discountrate</f>
        <v>7.0000000000000007E-2</v>
      </c>
      <c r="E6" s="29"/>
      <c r="F6" s="29"/>
      <c r="G6" s="29"/>
      <c r="H6" s="29"/>
      <c r="I6" s="29"/>
      <c r="J6" s="29"/>
      <c r="K6" s="29"/>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row>
    <row r="7" spans="1:43" s="136" customFormat="1" x14ac:dyDescent="0.2">
      <c r="A7" s="135"/>
      <c r="B7" s="50" t="str">
        <f>'Sheet 1_Overarching Assumptions'!B16</f>
        <v>Analysis Period (years)</v>
      </c>
      <c r="C7" s="29"/>
      <c r="D7" s="139">
        <f>analysis_period</f>
        <v>15</v>
      </c>
      <c r="E7" s="29"/>
      <c r="F7" s="29"/>
      <c r="G7" s="29"/>
      <c r="H7" s="29"/>
      <c r="I7" s="29"/>
      <c r="J7" s="29"/>
      <c r="K7" s="29"/>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row>
    <row r="8" spans="1:43" s="136" customFormat="1" x14ac:dyDescent="0.2">
      <c r="A8" s="135"/>
      <c r="B8" s="50" t="str">
        <f>'Sheet 1_Overarching Assumptions'!B17</f>
        <v>Base year for the analysis</v>
      </c>
      <c r="C8" s="29"/>
      <c r="D8" s="139">
        <f>analysis_start</f>
        <v>2018</v>
      </c>
      <c r="E8" s="140" t="s">
        <v>20</v>
      </c>
      <c r="F8" s="29"/>
      <c r="G8" s="29"/>
      <c r="H8" s="29"/>
      <c r="I8" s="29"/>
      <c r="J8" s="29"/>
      <c r="K8" s="29"/>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row>
    <row r="9" spans="1:43" s="136" customFormat="1" x14ac:dyDescent="0.2">
      <c r="A9" s="135"/>
      <c r="B9" s="50"/>
      <c r="C9" s="29"/>
      <c r="D9" s="29"/>
      <c r="E9" s="29"/>
      <c r="F9" s="29"/>
      <c r="G9" s="29"/>
      <c r="H9" s="29"/>
      <c r="I9" s="29"/>
      <c r="J9" s="29"/>
      <c r="K9" s="29"/>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row>
    <row r="10" spans="1:43" s="136" customFormat="1" x14ac:dyDescent="0.2">
      <c r="A10" s="135"/>
      <c r="B10" s="50"/>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row>
    <row r="11" spans="1:43" x14ac:dyDescent="0.2">
      <c r="A11" s="141" t="s">
        <v>9</v>
      </c>
      <c r="B11" s="54"/>
      <c r="C11" s="54"/>
      <c r="D11" s="142"/>
      <c r="E11" s="54"/>
      <c r="F11" s="54"/>
      <c r="G11" s="143" t="s">
        <v>0</v>
      </c>
      <c r="H11" s="143" t="s">
        <v>1</v>
      </c>
      <c r="I11" s="143"/>
      <c r="J11" s="54"/>
      <c r="K11" s="144" t="s">
        <v>124</v>
      </c>
      <c r="L11" s="144"/>
      <c r="M11" s="143" t="s">
        <v>22</v>
      </c>
      <c r="N11" s="143" t="s">
        <v>23</v>
      </c>
      <c r="O11" s="143" t="s">
        <v>24</v>
      </c>
      <c r="P11" s="143" t="s">
        <v>25</v>
      </c>
      <c r="Q11" s="143" t="s">
        <v>26</v>
      </c>
      <c r="R11" s="143" t="s">
        <v>27</v>
      </c>
      <c r="S11" s="143" t="s">
        <v>28</v>
      </c>
      <c r="T11" s="143" t="s">
        <v>29</v>
      </c>
      <c r="U11" s="143" t="s">
        <v>30</v>
      </c>
      <c r="V11" s="143" t="s">
        <v>31</v>
      </c>
      <c r="W11" s="143" t="s">
        <v>32</v>
      </c>
      <c r="X11" s="143" t="s">
        <v>33</v>
      </c>
      <c r="Y11" s="143" t="s">
        <v>34</v>
      </c>
      <c r="Z11" s="143" t="s">
        <v>35</v>
      </c>
      <c r="AA11" s="143" t="s">
        <v>36</v>
      </c>
      <c r="AB11" s="143" t="s">
        <v>37</v>
      </c>
      <c r="AC11" s="143" t="s">
        <v>38</v>
      </c>
      <c r="AD11" s="143" t="s">
        <v>109</v>
      </c>
      <c r="AE11" s="143" t="s">
        <v>110</v>
      </c>
      <c r="AF11" s="143" t="s">
        <v>111</v>
      </c>
      <c r="AG11" s="143" t="s">
        <v>112</v>
      </c>
      <c r="AH11" s="143" t="s">
        <v>113</v>
      </c>
      <c r="AI11" s="143" t="s">
        <v>114</v>
      </c>
      <c r="AJ11" s="143" t="s">
        <v>115</v>
      </c>
      <c r="AK11" s="143" t="s">
        <v>116</v>
      </c>
      <c r="AL11" s="143" t="s">
        <v>117</v>
      </c>
      <c r="AM11" s="143" t="s">
        <v>118</v>
      </c>
      <c r="AN11" s="143" t="s">
        <v>119</v>
      </c>
      <c r="AO11" s="143" t="s">
        <v>216</v>
      </c>
      <c r="AP11" s="143" t="s">
        <v>227</v>
      </c>
      <c r="AQ11" s="143" t="s">
        <v>228</v>
      </c>
    </row>
    <row r="12" spans="1:43" ht="15" x14ac:dyDescent="0.25">
      <c r="A12" s="54"/>
      <c r="B12" s="145" t="s">
        <v>120</v>
      </c>
      <c r="C12" s="64"/>
      <c r="D12" s="54"/>
      <c r="E12" s="54"/>
      <c r="F12" s="54"/>
      <c r="G12" s="146">
        <f>analysis_start</f>
        <v>2018</v>
      </c>
      <c r="H12" s="54">
        <f>G12+analysis_period</f>
        <v>2033</v>
      </c>
      <c r="I12" s="54"/>
      <c r="J12" s="54"/>
      <c r="K12" s="202">
        <f ca="1">OFFSET($M12,0,analysis_start-2018,1,1)+NPV(discountrate,OFFSET($M12,0,analysis_start-2018+1,1,analysis_period))</f>
        <v>0</v>
      </c>
      <c r="L12" s="147"/>
      <c r="M12" s="147">
        <f>'Sheet_3 Capex and Opex Costs'!H15</f>
        <v>0</v>
      </c>
      <c r="N12" s="147">
        <f>'Sheet_3 Capex and Opex Costs'!I15</f>
        <v>0</v>
      </c>
      <c r="O12" s="147">
        <f>'Sheet_3 Capex and Opex Costs'!J15</f>
        <v>0</v>
      </c>
      <c r="P12" s="147">
        <f>'Sheet_3 Capex and Opex Costs'!K15</f>
        <v>0</v>
      </c>
      <c r="Q12" s="147">
        <f>'Sheet_3 Capex and Opex Costs'!L15</f>
        <v>0</v>
      </c>
      <c r="R12" s="147">
        <f>'Sheet_3 Capex and Opex Costs'!M15</f>
        <v>0</v>
      </c>
      <c r="S12" s="147">
        <f>'Sheet_3 Capex and Opex Costs'!N15</f>
        <v>0</v>
      </c>
      <c r="T12" s="147">
        <f>'Sheet_3 Capex and Opex Costs'!O15</f>
        <v>0</v>
      </c>
      <c r="U12" s="147">
        <f>'Sheet_3 Capex and Opex Costs'!P15</f>
        <v>0</v>
      </c>
      <c r="V12" s="147">
        <f>'Sheet_3 Capex and Opex Costs'!Q15</f>
        <v>0</v>
      </c>
      <c r="W12" s="147">
        <f>'Sheet_3 Capex and Opex Costs'!R15</f>
        <v>0</v>
      </c>
      <c r="X12" s="147">
        <f>'Sheet_3 Capex and Opex Costs'!S15</f>
        <v>0</v>
      </c>
      <c r="Y12" s="147">
        <f>'Sheet_3 Capex and Opex Costs'!T15</f>
        <v>0</v>
      </c>
      <c r="Z12" s="147">
        <f>'Sheet_3 Capex and Opex Costs'!U15</f>
        <v>0</v>
      </c>
      <c r="AA12" s="147">
        <f>'Sheet_3 Capex and Opex Costs'!V15</f>
        <v>0</v>
      </c>
      <c r="AB12" s="147">
        <f>'Sheet_3 Capex and Opex Costs'!W15</f>
        <v>0</v>
      </c>
      <c r="AC12" s="147">
        <f>'Sheet_3 Capex and Opex Costs'!X15</f>
        <v>0</v>
      </c>
      <c r="AD12" s="147">
        <f>'Sheet_3 Capex and Opex Costs'!Y15</f>
        <v>0</v>
      </c>
      <c r="AE12" s="147">
        <f>'Sheet_3 Capex and Opex Costs'!Z15</f>
        <v>0</v>
      </c>
      <c r="AF12" s="147">
        <f>'Sheet_3 Capex and Opex Costs'!AA15</f>
        <v>0</v>
      </c>
      <c r="AG12" s="147">
        <f>'Sheet_3 Capex and Opex Costs'!AB15</f>
        <v>0</v>
      </c>
      <c r="AH12" s="147">
        <f>'Sheet_3 Capex and Opex Costs'!AC15</f>
        <v>0</v>
      </c>
      <c r="AI12" s="147">
        <f>'Sheet_3 Capex and Opex Costs'!AD15</f>
        <v>0</v>
      </c>
      <c r="AJ12" s="147">
        <f>'Sheet_3 Capex and Opex Costs'!AE15</f>
        <v>0</v>
      </c>
      <c r="AK12" s="147">
        <f>'Sheet_3 Capex and Opex Costs'!AF15</f>
        <v>0</v>
      </c>
      <c r="AL12" s="147">
        <f>'Sheet_3 Capex and Opex Costs'!AG15</f>
        <v>0</v>
      </c>
      <c r="AM12" s="147">
        <f>'Sheet_3 Capex and Opex Costs'!AH15</f>
        <v>0</v>
      </c>
      <c r="AN12" s="147">
        <f>'Sheet_3 Capex and Opex Costs'!AI15</f>
        <v>0</v>
      </c>
      <c r="AO12" s="147">
        <f>'Sheet_3 Capex and Opex Costs'!AJ15</f>
        <v>0</v>
      </c>
      <c r="AP12" s="147">
        <f>'Sheet_3 Capex and Opex Costs'!AK15</f>
        <v>0</v>
      </c>
      <c r="AQ12" s="147">
        <f>'Sheet_3 Capex and Opex Costs'!AL15</f>
        <v>0</v>
      </c>
    </row>
    <row r="13" spans="1:43" ht="15" x14ac:dyDescent="0.25">
      <c r="A13" s="54"/>
      <c r="B13" s="145" t="s">
        <v>123</v>
      </c>
      <c r="C13" s="54"/>
      <c r="D13" s="54"/>
      <c r="E13" s="54"/>
      <c r="F13" s="54"/>
      <c r="G13" s="146">
        <f>analysis_start</f>
        <v>2018</v>
      </c>
      <c r="H13" s="54">
        <f>G13+analysis_period</f>
        <v>2033</v>
      </c>
      <c r="I13" s="54"/>
      <c r="J13" s="54"/>
      <c r="K13" s="202">
        <f ca="1">OFFSET($M13,0,analysis_start-2018,1,1)+NPV(discountrate,OFFSET($M13,0,analysis_start-2018+1,1,analysis_period))</f>
        <v>0</v>
      </c>
      <c r="L13" s="147"/>
      <c r="M13" s="147">
        <f>'Sheet_3 Capex and Opex Costs'!H51</f>
        <v>0</v>
      </c>
      <c r="N13" s="147">
        <f>'Sheet_3 Capex and Opex Costs'!I51</f>
        <v>0</v>
      </c>
      <c r="O13" s="147">
        <f>'Sheet_3 Capex and Opex Costs'!J51</f>
        <v>0</v>
      </c>
      <c r="P13" s="147">
        <f>'Sheet_3 Capex and Opex Costs'!K51</f>
        <v>0</v>
      </c>
      <c r="Q13" s="147">
        <f>'Sheet_3 Capex and Opex Costs'!L51</f>
        <v>0</v>
      </c>
      <c r="R13" s="147">
        <f>'Sheet_3 Capex and Opex Costs'!M51</f>
        <v>0</v>
      </c>
      <c r="S13" s="147">
        <f>'Sheet_3 Capex and Opex Costs'!N51</f>
        <v>0</v>
      </c>
      <c r="T13" s="147">
        <f>'Sheet_3 Capex and Opex Costs'!O51</f>
        <v>0</v>
      </c>
      <c r="U13" s="147">
        <f>'Sheet_3 Capex and Opex Costs'!P51</f>
        <v>0</v>
      </c>
      <c r="V13" s="147">
        <f>'Sheet_3 Capex and Opex Costs'!Q51</f>
        <v>0</v>
      </c>
      <c r="W13" s="147">
        <f>'Sheet_3 Capex and Opex Costs'!R51</f>
        <v>0</v>
      </c>
      <c r="X13" s="147">
        <f>'Sheet_3 Capex and Opex Costs'!S51</f>
        <v>0</v>
      </c>
      <c r="Y13" s="147">
        <f>'Sheet_3 Capex and Opex Costs'!T51</f>
        <v>0</v>
      </c>
      <c r="Z13" s="147">
        <f>'Sheet_3 Capex and Opex Costs'!U51</f>
        <v>0</v>
      </c>
      <c r="AA13" s="147">
        <f>'Sheet_3 Capex and Opex Costs'!V51</f>
        <v>0</v>
      </c>
      <c r="AB13" s="147">
        <f>'Sheet_3 Capex and Opex Costs'!W51</f>
        <v>0</v>
      </c>
      <c r="AC13" s="147">
        <f>'Sheet_3 Capex and Opex Costs'!X51</f>
        <v>0</v>
      </c>
      <c r="AD13" s="147">
        <f>'Sheet_3 Capex and Opex Costs'!Y51</f>
        <v>0</v>
      </c>
      <c r="AE13" s="147">
        <f>'Sheet_3 Capex and Opex Costs'!Z51</f>
        <v>0</v>
      </c>
      <c r="AF13" s="147">
        <f>'Sheet_3 Capex and Opex Costs'!AA51</f>
        <v>0</v>
      </c>
      <c r="AG13" s="147">
        <f>'Sheet_3 Capex and Opex Costs'!AB51</f>
        <v>0</v>
      </c>
      <c r="AH13" s="147">
        <f>'Sheet_3 Capex and Opex Costs'!AC51</f>
        <v>0</v>
      </c>
      <c r="AI13" s="147">
        <f>'Sheet_3 Capex and Opex Costs'!AD51</f>
        <v>0</v>
      </c>
      <c r="AJ13" s="147">
        <f>'Sheet_3 Capex and Opex Costs'!AE51</f>
        <v>0</v>
      </c>
      <c r="AK13" s="147">
        <f>'Sheet_3 Capex and Opex Costs'!AF51</f>
        <v>0</v>
      </c>
      <c r="AL13" s="147">
        <f>'Sheet_3 Capex and Opex Costs'!AG51</f>
        <v>0</v>
      </c>
      <c r="AM13" s="147">
        <f>'Sheet_3 Capex and Opex Costs'!AH51</f>
        <v>0</v>
      </c>
      <c r="AN13" s="147">
        <f>'Sheet_3 Capex and Opex Costs'!AI51</f>
        <v>0</v>
      </c>
      <c r="AO13" s="147">
        <f>'Sheet_3 Capex and Opex Costs'!AJ51</f>
        <v>0</v>
      </c>
      <c r="AP13" s="147">
        <f>'Sheet_3 Capex and Opex Costs'!AK51</f>
        <v>0</v>
      </c>
      <c r="AQ13" s="147">
        <f>'Sheet_3 Capex and Opex Costs'!AL51</f>
        <v>0</v>
      </c>
    </row>
    <row r="14" spans="1:43" ht="15" x14ac:dyDescent="0.25">
      <c r="A14" s="54"/>
      <c r="B14" s="148" t="s">
        <v>11</v>
      </c>
      <c r="C14" s="149"/>
      <c r="D14" s="149"/>
      <c r="E14" s="149"/>
      <c r="F14" s="149"/>
      <c r="G14" s="149"/>
      <c r="H14" s="149"/>
      <c r="I14" s="149"/>
      <c r="J14" s="149"/>
      <c r="K14" s="224">
        <f ca="1">OFFSET($M14,0,analysis_start-2018,1,1)+NPV(discountrate,OFFSET($M14,0,analysis_start-2018+1,1,analysis_period))</f>
        <v>0</v>
      </c>
      <c r="L14" s="150"/>
      <c r="M14" s="150">
        <f>SUM(M12:M13)</f>
        <v>0</v>
      </c>
      <c r="N14" s="150">
        <f t="shared" ref="N14:AQ14" si="0">SUM(N12:N13)</f>
        <v>0</v>
      </c>
      <c r="O14" s="150">
        <f t="shared" si="0"/>
        <v>0</v>
      </c>
      <c r="P14" s="150">
        <f t="shared" si="0"/>
        <v>0</v>
      </c>
      <c r="Q14" s="150">
        <f t="shared" si="0"/>
        <v>0</v>
      </c>
      <c r="R14" s="150">
        <f t="shared" si="0"/>
        <v>0</v>
      </c>
      <c r="S14" s="150">
        <f t="shared" si="0"/>
        <v>0</v>
      </c>
      <c r="T14" s="150">
        <f t="shared" si="0"/>
        <v>0</v>
      </c>
      <c r="U14" s="150">
        <f t="shared" si="0"/>
        <v>0</v>
      </c>
      <c r="V14" s="150">
        <f t="shared" si="0"/>
        <v>0</v>
      </c>
      <c r="W14" s="150">
        <f t="shared" si="0"/>
        <v>0</v>
      </c>
      <c r="X14" s="150">
        <f t="shared" si="0"/>
        <v>0</v>
      </c>
      <c r="Y14" s="150">
        <f t="shared" si="0"/>
        <v>0</v>
      </c>
      <c r="Z14" s="150">
        <f t="shared" si="0"/>
        <v>0</v>
      </c>
      <c r="AA14" s="150">
        <f t="shared" si="0"/>
        <v>0</v>
      </c>
      <c r="AB14" s="150">
        <f t="shared" si="0"/>
        <v>0</v>
      </c>
      <c r="AC14" s="150">
        <f t="shared" si="0"/>
        <v>0</v>
      </c>
      <c r="AD14" s="150">
        <f t="shared" si="0"/>
        <v>0</v>
      </c>
      <c r="AE14" s="150">
        <f t="shared" si="0"/>
        <v>0</v>
      </c>
      <c r="AF14" s="150">
        <f t="shared" si="0"/>
        <v>0</v>
      </c>
      <c r="AG14" s="150">
        <f t="shared" si="0"/>
        <v>0</v>
      </c>
      <c r="AH14" s="150">
        <f t="shared" si="0"/>
        <v>0</v>
      </c>
      <c r="AI14" s="150">
        <f t="shared" si="0"/>
        <v>0</v>
      </c>
      <c r="AJ14" s="150">
        <f t="shared" si="0"/>
        <v>0</v>
      </c>
      <c r="AK14" s="150">
        <f t="shared" si="0"/>
        <v>0</v>
      </c>
      <c r="AL14" s="150">
        <f t="shared" si="0"/>
        <v>0</v>
      </c>
      <c r="AM14" s="150">
        <f t="shared" si="0"/>
        <v>0</v>
      </c>
      <c r="AN14" s="150">
        <f t="shared" si="0"/>
        <v>0</v>
      </c>
      <c r="AO14" s="150">
        <f t="shared" si="0"/>
        <v>0</v>
      </c>
      <c r="AP14" s="150">
        <f t="shared" si="0"/>
        <v>0</v>
      </c>
      <c r="AQ14" s="150">
        <f t="shared" si="0"/>
        <v>0</v>
      </c>
    </row>
    <row r="15" spans="1:43" ht="15" x14ac:dyDescent="0.25">
      <c r="A15" s="54"/>
      <c r="B15" s="151"/>
      <c r="C15" s="54"/>
      <c r="D15" s="54"/>
      <c r="E15" s="54"/>
      <c r="F15" s="54"/>
      <c r="G15" s="54"/>
      <c r="H15" s="54"/>
      <c r="I15" s="54"/>
      <c r="J15" s="54"/>
      <c r="K15" s="162"/>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row>
    <row r="16" spans="1:43" ht="15" x14ac:dyDescent="0.25">
      <c r="A16" s="141" t="s">
        <v>10</v>
      </c>
      <c r="B16" s="151"/>
      <c r="C16" s="54"/>
      <c r="D16" s="54"/>
      <c r="E16" s="54"/>
      <c r="F16" s="54"/>
      <c r="G16" s="54"/>
      <c r="H16" s="54"/>
      <c r="I16" s="54"/>
      <c r="J16" s="54"/>
      <c r="K16" s="202"/>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row>
    <row r="17" spans="1:43" ht="15" x14ac:dyDescent="0.25">
      <c r="A17" s="54"/>
      <c r="B17" s="145" t="s">
        <v>105</v>
      </c>
      <c r="C17" s="54"/>
      <c r="D17" s="54"/>
      <c r="E17" s="54"/>
      <c r="F17" s="54"/>
      <c r="G17" s="146">
        <f>analysis_start</f>
        <v>2018</v>
      </c>
      <c r="H17" s="54">
        <f t="shared" ref="H17" si="1">G17+analysis_period</f>
        <v>2033</v>
      </c>
      <c r="I17" s="54"/>
      <c r="J17" s="54"/>
      <c r="K17" s="202">
        <f ca="1">OFFSET($M17,0,analysis_start-2018,1,1)+NPV(discountrate,OFFSET($M17,0,analysis_start-2018+1,1,analysis_period))</f>
        <v>0</v>
      </c>
      <c r="L17" s="157"/>
      <c r="M17" s="147">
        <f>'Sheet 4_Benefits'!I19</f>
        <v>0</v>
      </c>
      <c r="N17" s="147">
        <f>'Sheet 4_Benefits'!J19</f>
        <v>0</v>
      </c>
      <c r="O17" s="147">
        <f>'Sheet 4_Benefits'!K19</f>
        <v>0</v>
      </c>
      <c r="P17" s="147">
        <f>'Sheet 4_Benefits'!L19</f>
        <v>0</v>
      </c>
      <c r="Q17" s="147">
        <f>'Sheet 4_Benefits'!M19</f>
        <v>0</v>
      </c>
      <c r="R17" s="147">
        <f>'Sheet 4_Benefits'!N19</f>
        <v>0</v>
      </c>
      <c r="S17" s="147">
        <f>'Sheet 4_Benefits'!O19</f>
        <v>0</v>
      </c>
      <c r="T17" s="147">
        <f>'Sheet 4_Benefits'!P19</f>
        <v>0</v>
      </c>
      <c r="U17" s="147">
        <f>'Sheet 4_Benefits'!Q19</f>
        <v>0</v>
      </c>
      <c r="V17" s="147">
        <f>'Sheet 4_Benefits'!R19</f>
        <v>0</v>
      </c>
      <c r="W17" s="147">
        <f>'Sheet 4_Benefits'!S19</f>
        <v>0</v>
      </c>
      <c r="X17" s="147">
        <f>'Sheet 4_Benefits'!T19</f>
        <v>0</v>
      </c>
      <c r="Y17" s="147">
        <f>'Sheet 4_Benefits'!U19</f>
        <v>0</v>
      </c>
      <c r="Z17" s="147">
        <f>'Sheet 4_Benefits'!V19</f>
        <v>0</v>
      </c>
      <c r="AA17" s="147">
        <f>'Sheet 4_Benefits'!W19</f>
        <v>0</v>
      </c>
      <c r="AB17" s="147">
        <f>'Sheet 4_Benefits'!X19</f>
        <v>0</v>
      </c>
      <c r="AC17" s="147">
        <f>'Sheet 4_Benefits'!Y19</f>
        <v>0</v>
      </c>
      <c r="AD17" s="147">
        <f>'Sheet 4_Benefits'!Z19</f>
        <v>0</v>
      </c>
      <c r="AE17" s="147">
        <f>'Sheet 4_Benefits'!AA19</f>
        <v>0</v>
      </c>
      <c r="AF17" s="147">
        <f>'Sheet 4_Benefits'!AB19</f>
        <v>0</v>
      </c>
      <c r="AG17" s="147">
        <f>'Sheet 4_Benefits'!AC19</f>
        <v>0</v>
      </c>
      <c r="AH17" s="147">
        <f>'Sheet 4_Benefits'!AD19</f>
        <v>0</v>
      </c>
      <c r="AI17" s="147">
        <f>'Sheet 4_Benefits'!AE19</f>
        <v>0</v>
      </c>
      <c r="AJ17" s="147">
        <f>'Sheet 4_Benefits'!AF19</f>
        <v>0</v>
      </c>
      <c r="AK17" s="147">
        <f>'Sheet 4_Benefits'!AG19</f>
        <v>0</v>
      </c>
      <c r="AL17" s="147">
        <f>'Sheet 4_Benefits'!AH19</f>
        <v>0</v>
      </c>
      <c r="AM17" s="147">
        <f>'Sheet 4_Benefits'!AI19</f>
        <v>0</v>
      </c>
      <c r="AN17" s="147">
        <f>'Sheet 4_Benefits'!AJ19</f>
        <v>0</v>
      </c>
      <c r="AO17" s="147">
        <f>'Sheet 4_Benefits'!AK19</f>
        <v>0</v>
      </c>
      <c r="AP17" s="147">
        <f>'Sheet 4_Benefits'!AL19</f>
        <v>0</v>
      </c>
      <c r="AQ17" s="147">
        <f>'Sheet 4_Benefits'!AM19</f>
        <v>0</v>
      </c>
    </row>
    <row r="18" spans="1:43" ht="15" x14ac:dyDescent="0.25">
      <c r="A18" s="54"/>
      <c r="B18" s="145" t="s">
        <v>194</v>
      </c>
      <c r="C18" s="54"/>
      <c r="D18" s="54"/>
      <c r="E18" s="54"/>
      <c r="F18" s="54"/>
      <c r="G18" s="146">
        <f>analysis_start</f>
        <v>2018</v>
      </c>
      <c r="H18" s="54">
        <f t="shared" ref="H18" si="2">G18+analysis_period</f>
        <v>2033</v>
      </c>
      <c r="I18" s="54"/>
      <c r="J18" s="54"/>
      <c r="K18" s="202">
        <f ca="1">OFFSET($M18,0,analysis_start-2018,1,1)+NPV(discountrate,OFFSET($M18,0,analysis_start-2018+1,1,analysis_period))</f>
        <v>0</v>
      </c>
      <c r="L18" s="157"/>
      <c r="M18" s="147">
        <f>'Sheet 4_Benefits'!I50</f>
        <v>0</v>
      </c>
      <c r="N18" s="147">
        <f>'Sheet 4_Benefits'!J50</f>
        <v>0</v>
      </c>
      <c r="O18" s="147">
        <f>'Sheet 4_Benefits'!K50</f>
        <v>0</v>
      </c>
      <c r="P18" s="147">
        <f>'Sheet 4_Benefits'!L50</f>
        <v>0</v>
      </c>
      <c r="Q18" s="147">
        <f>'Sheet 4_Benefits'!M50</f>
        <v>0</v>
      </c>
      <c r="R18" s="147">
        <f>'Sheet 4_Benefits'!N50</f>
        <v>0</v>
      </c>
      <c r="S18" s="147">
        <f>'Sheet 4_Benefits'!O50</f>
        <v>0</v>
      </c>
      <c r="T18" s="147">
        <f>'Sheet 4_Benefits'!P50</f>
        <v>0</v>
      </c>
      <c r="U18" s="147">
        <f>'Sheet 4_Benefits'!Q50</f>
        <v>0</v>
      </c>
      <c r="V18" s="147">
        <f>'Sheet 4_Benefits'!R50</f>
        <v>0</v>
      </c>
      <c r="W18" s="147">
        <f>'Sheet 4_Benefits'!S50</f>
        <v>0</v>
      </c>
      <c r="X18" s="147">
        <f>'Sheet 4_Benefits'!T50</f>
        <v>0</v>
      </c>
      <c r="Y18" s="147">
        <f>'Sheet 4_Benefits'!U50</f>
        <v>0</v>
      </c>
      <c r="Z18" s="147">
        <f>'Sheet 4_Benefits'!V50</f>
        <v>0</v>
      </c>
      <c r="AA18" s="147">
        <f>'Sheet 4_Benefits'!W50</f>
        <v>0</v>
      </c>
      <c r="AB18" s="147">
        <f>'Sheet 4_Benefits'!X50</f>
        <v>0</v>
      </c>
      <c r="AC18" s="147">
        <f>'Sheet 4_Benefits'!Y50</f>
        <v>0</v>
      </c>
      <c r="AD18" s="147">
        <f>'Sheet 4_Benefits'!Z50</f>
        <v>0</v>
      </c>
      <c r="AE18" s="147">
        <f>'Sheet 4_Benefits'!AA50</f>
        <v>0</v>
      </c>
      <c r="AF18" s="147">
        <f>'Sheet 4_Benefits'!AB50</f>
        <v>0</v>
      </c>
      <c r="AG18" s="147">
        <f>'Sheet 4_Benefits'!AC50</f>
        <v>0</v>
      </c>
      <c r="AH18" s="147">
        <f>'Sheet 4_Benefits'!AD50</f>
        <v>0</v>
      </c>
      <c r="AI18" s="147">
        <f>'Sheet 4_Benefits'!AE50</f>
        <v>0</v>
      </c>
      <c r="AJ18" s="147">
        <f>'Sheet 4_Benefits'!AF50</f>
        <v>0</v>
      </c>
      <c r="AK18" s="147">
        <f>'Sheet 4_Benefits'!AG50</f>
        <v>0</v>
      </c>
      <c r="AL18" s="147">
        <f>'Sheet 4_Benefits'!AH50</f>
        <v>0</v>
      </c>
      <c r="AM18" s="147">
        <f>'Sheet 4_Benefits'!AI50</f>
        <v>0</v>
      </c>
      <c r="AN18" s="147">
        <f>'Sheet 4_Benefits'!AJ50</f>
        <v>0</v>
      </c>
      <c r="AO18" s="147">
        <f>'Sheet 4_Benefits'!AK50</f>
        <v>0</v>
      </c>
      <c r="AP18" s="147">
        <f>'Sheet 4_Benefits'!AL50</f>
        <v>0</v>
      </c>
      <c r="AQ18" s="147">
        <f>'Sheet 4_Benefits'!AM50</f>
        <v>0</v>
      </c>
    </row>
    <row r="19" spans="1:43" ht="15" x14ac:dyDescent="0.25">
      <c r="A19" s="54"/>
      <c r="B19" s="145" t="s">
        <v>121</v>
      </c>
      <c r="C19" s="54"/>
      <c r="D19" s="54"/>
      <c r="E19" s="54"/>
      <c r="F19" s="54"/>
      <c r="G19" s="146">
        <f>analysis_start</f>
        <v>2018</v>
      </c>
      <c r="H19" s="54">
        <f t="shared" ref="H19" si="3">G19+analysis_period</f>
        <v>2033</v>
      </c>
      <c r="I19" s="54"/>
      <c r="J19" s="54"/>
      <c r="K19" s="202">
        <f ca="1">OFFSET($M19,0,analysis_start-2018,1,1)+NPV(discountrate,OFFSET($M19,0,analysis_start-2018+1,1,analysis_period))</f>
        <v>0</v>
      </c>
      <c r="L19" s="157"/>
      <c r="M19" s="147">
        <f>'Sheet 4_Benefits'!I79</f>
        <v>0</v>
      </c>
      <c r="N19" s="147">
        <f>'Sheet 4_Benefits'!J79</f>
        <v>0</v>
      </c>
      <c r="O19" s="147">
        <f>'Sheet 4_Benefits'!K79</f>
        <v>0</v>
      </c>
      <c r="P19" s="147">
        <f>'Sheet 4_Benefits'!L79</f>
        <v>0</v>
      </c>
      <c r="Q19" s="147">
        <f>'Sheet 4_Benefits'!M79</f>
        <v>0</v>
      </c>
      <c r="R19" s="147">
        <f>'Sheet 4_Benefits'!N79</f>
        <v>0</v>
      </c>
      <c r="S19" s="147">
        <f>'Sheet 4_Benefits'!O79</f>
        <v>0</v>
      </c>
      <c r="T19" s="147">
        <f>'Sheet 4_Benefits'!P79</f>
        <v>0</v>
      </c>
      <c r="U19" s="147">
        <f>'Sheet 4_Benefits'!Q79</f>
        <v>0</v>
      </c>
      <c r="V19" s="147">
        <f>'Sheet 4_Benefits'!R79</f>
        <v>0</v>
      </c>
      <c r="W19" s="147">
        <f>'Sheet 4_Benefits'!S79</f>
        <v>0</v>
      </c>
      <c r="X19" s="147">
        <f>'Sheet 4_Benefits'!T79</f>
        <v>0</v>
      </c>
      <c r="Y19" s="147">
        <f>'Sheet 4_Benefits'!U79</f>
        <v>0</v>
      </c>
      <c r="Z19" s="147">
        <f>'Sheet 4_Benefits'!V79</f>
        <v>0</v>
      </c>
      <c r="AA19" s="147">
        <f>'Sheet 4_Benefits'!W79</f>
        <v>0</v>
      </c>
      <c r="AB19" s="147">
        <f>'Sheet 4_Benefits'!X79</f>
        <v>0</v>
      </c>
      <c r="AC19" s="147">
        <f>'Sheet 4_Benefits'!Y79</f>
        <v>0</v>
      </c>
      <c r="AD19" s="147">
        <f>'Sheet 4_Benefits'!Z79</f>
        <v>0</v>
      </c>
      <c r="AE19" s="147">
        <f>'Sheet 4_Benefits'!AA79</f>
        <v>0</v>
      </c>
      <c r="AF19" s="147">
        <f>'Sheet 4_Benefits'!AB79</f>
        <v>0</v>
      </c>
      <c r="AG19" s="147">
        <f>'Sheet 4_Benefits'!AC79</f>
        <v>0</v>
      </c>
      <c r="AH19" s="147">
        <f>'Sheet 4_Benefits'!AD79</f>
        <v>0</v>
      </c>
      <c r="AI19" s="147">
        <f>'Sheet 4_Benefits'!AE79</f>
        <v>0</v>
      </c>
      <c r="AJ19" s="147">
        <f>'Sheet 4_Benefits'!AF79</f>
        <v>0</v>
      </c>
      <c r="AK19" s="147">
        <f>'Sheet 4_Benefits'!AG79</f>
        <v>0</v>
      </c>
      <c r="AL19" s="147">
        <f>'Sheet 4_Benefits'!AH79</f>
        <v>0</v>
      </c>
      <c r="AM19" s="147">
        <f>'Sheet 4_Benefits'!AI79</f>
        <v>0</v>
      </c>
      <c r="AN19" s="147">
        <f>'Sheet 4_Benefits'!AJ79</f>
        <v>0</v>
      </c>
      <c r="AO19" s="147">
        <f>'Sheet 4_Benefits'!AK79</f>
        <v>0</v>
      </c>
      <c r="AP19" s="147">
        <f>'Sheet 4_Benefits'!AL79</f>
        <v>0</v>
      </c>
      <c r="AQ19" s="147">
        <f>'Sheet 4_Benefits'!AM79</f>
        <v>0</v>
      </c>
    </row>
    <row r="20" spans="1:43" ht="15" x14ac:dyDescent="0.25">
      <c r="A20" s="54"/>
      <c r="B20" s="148" t="s">
        <v>122</v>
      </c>
      <c r="C20" s="149"/>
      <c r="D20" s="149"/>
      <c r="E20" s="149"/>
      <c r="F20" s="149"/>
      <c r="G20" s="152"/>
      <c r="H20" s="149"/>
      <c r="I20" s="149"/>
      <c r="J20" s="149"/>
      <c r="K20" s="224">
        <f ca="1">OFFSET($M20,0,analysis_start-2018,1,1)+NPV(discountrate,OFFSET($M20,0,analysis_start-2018+1,1,analysis_period))</f>
        <v>0</v>
      </c>
      <c r="L20" s="153"/>
      <c r="M20" s="150">
        <f>SUM(M17:M19)</f>
        <v>0</v>
      </c>
      <c r="N20" s="150">
        <f t="shared" ref="N20:AP20" si="4">SUM(N17:N19)</f>
        <v>0</v>
      </c>
      <c r="O20" s="150">
        <f t="shared" si="4"/>
        <v>0</v>
      </c>
      <c r="P20" s="150">
        <f t="shared" si="4"/>
        <v>0</v>
      </c>
      <c r="Q20" s="150">
        <f t="shared" si="4"/>
        <v>0</v>
      </c>
      <c r="R20" s="150">
        <f t="shared" si="4"/>
        <v>0</v>
      </c>
      <c r="S20" s="150">
        <f t="shared" si="4"/>
        <v>0</v>
      </c>
      <c r="T20" s="150">
        <f>SUM(T17:T19)</f>
        <v>0</v>
      </c>
      <c r="U20" s="150">
        <f t="shared" si="4"/>
        <v>0</v>
      </c>
      <c r="V20" s="150">
        <f t="shared" si="4"/>
        <v>0</v>
      </c>
      <c r="W20" s="150">
        <f t="shared" si="4"/>
        <v>0</v>
      </c>
      <c r="X20" s="150">
        <f t="shared" si="4"/>
        <v>0</v>
      </c>
      <c r="Y20" s="150">
        <f t="shared" si="4"/>
        <v>0</v>
      </c>
      <c r="Z20" s="150">
        <f t="shared" si="4"/>
        <v>0</v>
      </c>
      <c r="AA20" s="150">
        <f t="shared" si="4"/>
        <v>0</v>
      </c>
      <c r="AB20" s="150">
        <f t="shared" si="4"/>
        <v>0</v>
      </c>
      <c r="AC20" s="150">
        <f t="shared" si="4"/>
        <v>0</v>
      </c>
      <c r="AD20" s="150">
        <f t="shared" si="4"/>
        <v>0</v>
      </c>
      <c r="AE20" s="150">
        <f t="shared" si="4"/>
        <v>0</v>
      </c>
      <c r="AF20" s="150">
        <f t="shared" si="4"/>
        <v>0</v>
      </c>
      <c r="AG20" s="150">
        <f t="shared" si="4"/>
        <v>0</v>
      </c>
      <c r="AH20" s="150">
        <f t="shared" si="4"/>
        <v>0</v>
      </c>
      <c r="AI20" s="150">
        <f t="shared" si="4"/>
        <v>0</v>
      </c>
      <c r="AJ20" s="150">
        <f t="shared" si="4"/>
        <v>0</v>
      </c>
      <c r="AK20" s="150">
        <f t="shared" si="4"/>
        <v>0</v>
      </c>
      <c r="AL20" s="150">
        <f t="shared" si="4"/>
        <v>0</v>
      </c>
      <c r="AM20" s="150">
        <f t="shared" si="4"/>
        <v>0</v>
      </c>
      <c r="AN20" s="150">
        <f t="shared" si="4"/>
        <v>0</v>
      </c>
      <c r="AO20" s="150">
        <f t="shared" si="4"/>
        <v>0</v>
      </c>
      <c r="AP20" s="150">
        <f t="shared" si="4"/>
        <v>0</v>
      </c>
      <c r="AQ20" s="150">
        <f>SUM(AQ17:AQ19)</f>
        <v>0</v>
      </c>
    </row>
    <row r="23" spans="1:43" x14ac:dyDescent="0.2">
      <c r="A23" s="206" t="s">
        <v>201</v>
      </c>
      <c r="B23" s="206"/>
      <c r="C23" s="206"/>
      <c r="D23" s="206"/>
      <c r="E23" s="206"/>
      <c r="F23" s="206"/>
      <c r="G23" s="206"/>
      <c r="H23" s="206"/>
      <c r="I23" s="206"/>
      <c r="J23" s="206"/>
      <c r="K23" s="206"/>
      <c r="L23" s="206"/>
    </row>
  </sheetData>
  <pageMargins left="0.70866141732283472" right="0.70866141732283472" top="0.74803149606299213" bottom="0.74803149606299213" header="0.31496062992125984" footer="0.31496062992125984"/>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Q29"/>
  <sheetViews>
    <sheetView zoomScaleNormal="100" workbookViewId="0">
      <selection activeCell="E33" sqref="E33"/>
    </sheetView>
  </sheetViews>
  <sheetFormatPr defaultColWidth="9.140625" defaultRowHeight="12.75" x14ac:dyDescent="0.2"/>
  <cols>
    <col min="1" max="1" width="13.85546875" style="1" customWidth="1"/>
    <col min="2" max="2" width="43.28515625" style="1" customWidth="1"/>
    <col min="3" max="3" width="2.42578125" style="1" customWidth="1"/>
    <col min="4" max="4" width="7.5703125" style="1" customWidth="1"/>
    <col min="5" max="5" width="8.85546875" style="1" customWidth="1"/>
    <col min="6" max="6" width="4.140625" style="1" customWidth="1"/>
    <col min="7" max="7" width="8.5703125" style="1" customWidth="1"/>
    <col min="8" max="8" width="7" style="1" bestFit="1" customWidth="1"/>
    <col min="9" max="9" width="8.7109375" style="1" customWidth="1"/>
    <col min="10" max="10" width="5" style="1" customWidth="1"/>
    <col min="11" max="11" width="19.140625" style="35" customWidth="1"/>
    <col min="12" max="12" width="4.7109375" style="1" customWidth="1"/>
    <col min="13" max="43" width="12.5703125" style="1" customWidth="1"/>
    <col min="44" max="16384" width="9.140625" style="1"/>
  </cols>
  <sheetData>
    <row r="1" spans="1:43" ht="23.25" x14ac:dyDescent="0.35">
      <c r="A1" s="134" t="str">
        <f>Results!A1</f>
        <v>CBA Model</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row>
    <row r="2" spans="1:43" x14ac:dyDescent="0.2">
      <c r="A2" s="135"/>
      <c r="B2" s="135"/>
      <c r="C2" s="135"/>
      <c r="D2" s="135"/>
      <c r="E2" s="135"/>
      <c r="F2" s="135"/>
      <c r="G2" s="135"/>
      <c r="H2" s="135"/>
      <c r="I2" s="135"/>
      <c r="J2" s="135"/>
      <c r="K2" s="50"/>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row>
    <row r="3" spans="1:43" ht="21" x14ac:dyDescent="0.35">
      <c r="A3" s="137" t="s">
        <v>188</v>
      </c>
      <c r="B3" s="135"/>
      <c r="C3" s="135"/>
      <c r="D3" s="135"/>
      <c r="E3" s="135"/>
      <c r="F3" s="135"/>
      <c r="G3" s="135"/>
      <c r="H3" s="135"/>
      <c r="I3" s="135"/>
      <c r="J3" s="135"/>
      <c r="K3" s="50"/>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row>
    <row r="4" spans="1:43" x14ac:dyDescent="0.2">
      <c r="A4" s="135"/>
      <c r="B4" s="135"/>
      <c r="C4" s="135"/>
      <c r="D4" s="135"/>
      <c r="E4" s="135"/>
      <c r="F4" s="135"/>
      <c r="G4" s="135"/>
      <c r="H4" s="135"/>
      <c r="I4" s="135"/>
      <c r="J4" s="135"/>
      <c r="K4" s="50"/>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row>
    <row r="5" spans="1:43" x14ac:dyDescent="0.2">
      <c r="A5" s="135"/>
      <c r="B5" s="29" t="str">
        <f>'Sheet 1_Overarching Assumptions'!B12</f>
        <v>Overarching Assumptions</v>
      </c>
      <c r="C5" s="29"/>
      <c r="D5" s="29"/>
      <c r="E5" s="29"/>
      <c r="F5" s="29"/>
      <c r="G5" s="29"/>
      <c r="H5" s="29"/>
      <c r="I5" s="29"/>
      <c r="J5" s="29"/>
      <c r="K5" s="49"/>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row>
    <row r="6" spans="1:43" x14ac:dyDescent="0.2">
      <c r="A6" s="135"/>
      <c r="B6" s="50" t="str">
        <f>'Sheet 1_Overarching Assumptions'!B13</f>
        <v>Base Discount Rate</v>
      </c>
      <c r="C6" s="29"/>
      <c r="D6" s="138">
        <f>discountrate</f>
        <v>7.0000000000000007E-2</v>
      </c>
      <c r="E6" s="29"/>
      <c r="F6" s="29"/>
      <c r="G6" s="29"/>
      <c r="H6" s="29"/>
      <c r="I6" s="29"/>
      <c r="J6" s="29"/>
      <c r="K6" s="49"/>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row>
    <row r="7" spans="1:43" x14ac:dyDescent="0.2">
      <c r="A7" s="135"/>
      <c r="B7" s="50" t="str">
        <f>'Sheet 1_Overarching Assumptions'!B16</f>
        <v>Analysis Period (years)</v>
      </c>
      <c r="C7" s="29"/>
      <c r="D7" s="139">
        <f>analysis_period</f>
        <v>15</v>
      </c>
      <c r="E7" s="29"/>
      <c r="F7" s="29"/>
      <c r="G7" s="29"/>
      <c r="H7" s="29"/>
      <c r="I7" s="29"/>
      <c r="J7" s="29"/>
      <c r="K7" s="49"/>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row>
    <row r="8" spans="1:43" x14ac:dyDescent="0.2">
      <c r="A8" s="135"/>
      <c r="B8" s="50" t="str">
        <f>'Sheet 1_Overarching Assumptions'!B17</f>
        <v>Base year for the analysis</v>
      </c>
      <c r="C8" s="29"/>
      <c r="D8" s="139">
        <f>analysis_start</f>
        <v>2018</v>
      </c>
      <c r="E8" s="140" t="s">
        <v>20</v>
      </c>
      <c r="F8" s="29"/>
      <c r="G8" s="29"/>
      <c r="H8" s="29"/>
      <c r="I8" s="29"/>
      <c r="J8" s="29"/>
      <c r="K8" s="49"/>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row>
    <row r="9" spans="1:43" x14ac:dyDescent="0.2">
      <c r="A9" s="135"/>
      <c r="B9" s="50"/>
      <c r="C9" s="29"/>
      <c r="D9" s="29"/>
      <c r="E9" s="29"/>
      <c r="F9" s="29"/>
      <c r="G9" s="29"/>
      <c r="H9" s="29"/>
      <c r="I9" s="29"/>
      <c r="J9" s="29"/>
      <c r="K9" s="49"/>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row>
    <row r="10" spans="1:43" x14ac:dyDescent="0.2">
      <c r="A10" s="135"/>
      <c r="B10" s="50"/>
      <c r="C10" s="135"/>
      <c r="D10" s="135"/>
      <c r="E10" s="135"/>
      <c r="F10" s="135"/>
      <c r="G10" s="135"/>
      <c r="H10" s="135"/>
      <c r="I10" s="135"/>
      <c r="J10" s="135"/>
      <c r="K10" s="50"/>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row>
    <row r="11" spans="1:43" x14ac:dyDescent="0.2">
      <c r="A11" s="141" t="s">
        <v>9</v>
      </c>
      <c r="B11" s="54"/>
      <c r="C11" s="54"/>
      <c r="D11" s="142"/>
      <c r="E11" s="54"/>
      <c r="F11" s="54"/>
      <c r="G11" s="143" t="s">
        <v>0</v>
      </c>
      <c r="H11" s="143" t="s">
        <v>1</v>
      </c>
      <c r="I11" s="143"/>
      <c r="J11" s="54"/>
      <c r="K11" s="144" t="s">
        <v>124</v>
      </c>
      <c r="L11" s="144"/>
      <c r="M11" s="143" t="s">
        <v>22</v>
      </c>
      <c r="N11" s="143" t="s">
        <v>23</v>
      </c>
      <c r="O11" s="143" t="s">
        <v>24</v>
      </c>
      <c r="P11" s="143" t="s">
        <v>25</v>
      </c>
      <c r="Q11" s="143" t="s">
        <v>26</v>
      </c>
      <c r="R11" s="143" t="s">
        <v>27</v>
      </c>
      <c r="S11" s="143" t="s">
        <v>28</v>
      </c>
      <c r="T11" s="143" t="s">
        <v>29</v>
      </c>
      <c r="U11" s="143" t="s">
        <v>30</v>
      </c>
      <c r="V11" s="143" t="s">
        <v>31</v>
      </c>
      <c r="W11" s="143" t="s">
        <v>32</v>
      </c>
      <c r="X11" s="143" t="s">
        <v>33</v>
      </c>
      <c r="Y11" s="143" t="s">
        <v>34</v>
      </c>
      <c r="Z11" s="143" t="s">
        <v>35</v>
      </c>
      <c r="AA11" s="143" t="s">
        <v>36</v>
      </c>
      <c r="AB11" s="143" t="s">
        <v>37</v>
      </c>
      <c r="AC11" s="143" t="s">
        <v>38</v>
      </c>
      <c r="AD11" s="143" t="s">
        <v>109</v>
      </c>
      <c r="AE11" s="143" t="s">
        <v>110</v>
      </c>
      <c r="AF11" s="143" t="s">
        <v>111</v>
      </c>
      <c r="AG11" s="143" t="s">
        <v>112</v>
      </c>
      <c r="AH11" s="143" t="s">
        <v>113</v>
      </c>
      <c r="AI11" s="143" t="s">
        <v>114</v>
      </c>
      <c r="AJ11" s="143" t="s">
        <v>115</v>
      </c>
      <c r="AK11" s="143" t="s">
        <v>116</v>
      </c>
      <c r="AL11" s="143" t="s">
        <v>117</v>
      </c>
      <c r="AM11" s="143" t="s">
        <v>118</v>
      </c>
      <c r="AN11" s="143" t="s">
        <v>119</v>
      </c>
      <c r="AO11" s="143" t="s">
        <v>216</v>
      </c>
      <c r="AP11" s="143" t="s">
        <v>227</v>
      </c>
      <c r="AQ11" s="143" t="s">
        <v>228</v>
      </c>
    </row>
    <row r="12" spans="1:43" ht="15" x14ac:dyDescent="0.25">
      <c r="A12" s="54"/>
      <c r="B12" s="145" t="s">
        <v>120</v>
      </c>
      <c r="C12" s="64"/>
      <c r="D12" s="54"/>
      <c r="E12" s="54"/>
      <c r="F12" s="54"/>
      <c r="G12" s="146">
        <f>analysis_start</f>
        <v>2018</v>
      </c>
      <c r="H12" s="54">
        <f>G12+analysis_period</f>
        <v>2033</v>
      </c>
      <c r="I12" s="54"/>
      <c r="J12" s="54"/>
      <c r="K12" s="202">
        <f ca="1">OFFSET($M12,0,analysis_start-2018,1,1)+NPV(discountrate,OFFSET($M12,0,analysis_start-2018+1,1,analysis_period))</f>
        <v>0</v>
      </c>
      <c r="L12" s="54"/>
      <c r="M12" s="147">
        <f>'Sheet_3 Capex and Opex Costs'!H28</f>
        <v>0</v>
      </c>
      <c r="N12" s="147">
        <f>'Sheet_3 Capex and Opex Costs'!I28</f>
        <v>0</v>
      </c>
      <c r="O12" s="147">
        <f>'Sheet_3 Capex and Opex Costs'!J28</f>
        <v>0</v>
      </c>
      <c r="P12" s="147">
        <f>'Sheet_3 Capex and Opex Costs'!K28</f>
        <v>0</v>
      </c>
      <c r="Q12" s="147">
        <f>'Sheet_3 Capex and Opex Costs'!L28</f>
        <v>0</v>
      </c>
      <c r="R12" s="147">
        <f>'Sheet_3 Capex and Opex Costs'!M28</f>
        <v>0</v>
      </c>
      <c r="S12" s="147">
        <f>'Sheet_3 Capex and Opex Costs'!N28</f>
        <v>0</v>
      </c>
      <c r="T12" s="147">
        <f>'Sheet_3 Capex and Opex Costs'!O28</f>
        <v>0</v>
      </c>
      <c r="U12" s="147">
        <f>'Sheet_3 Capex and Opex Costs'!P28</f>
        <v>0</v>
      </c>
      <c r="V12" s="147">
        <f>'Sheet_3 Capex and Opex Costs'!Q28</f>
        <v>0</v>
      </c>
      <c r="W12" s="147">
        <f>'Sheet_3 Capex and Opex Costs'!R28</f>
        <v>0</v>
      </c>
      <c r="X12" s="147">
        <f>'Sheet_3 Capex and Opex Costs'!S28</f>
        <v>0</v>
      </c>
      <c r="Y12" s="147">
        <f>'Sheet_3 Capex and Opex Costs'!T28</f>
        <v>0</v>
      </c>
      <c r="Z12" s="147">
        <f>'Sheet_3 Capex and Opex Costs'!U28</f>
        <v>0</v>
      </c>
      <c r="AA12" s="147">
        <f>'Sheet_3 Capex and Opex Costs'!V28</f>
        <v>0</v>
      </c>
      <c r="AB12" s="147">
        <f>'Sheet_3 Capex and Opex Costs'!W28</f>
        <v>0</v>
      </c>
      <c r="AC12" s="147">
        <f>'Sheet_3 Capex and Opex Costs'!X28</f>
        <v>0</v>
      </c>
      <c r="AD12" s="147">
        <f>'Sheet_3 Capex and Opex Costs'!Y28</f>
        <v>0</v>
      </c>
      <c r="AE12" s="147">
        <f>'Sheet_3 Capex and Opex Costs'!Z28</f>
        <v>0</v>
      </c>
      <c r="AF12" s="147">
        <f>'Sheet_3 Capex and Opex Costs'!AA28</f>
        <v>0</v>
      </c>
      <c r="AG12" s="147">
        <f>'Sheet_3 Capex and Opex Costs'!AB28</f>
        <v>0</v>
      </c>
      <c r="AH12" s="147">
        <f>'Sheet_3 Capex and Opex Costs'!AC28</f>
        <v>0</v>
      </c>
      <c r="AI12" s="147">
        <f>'Sheet_3 Capex and Opex Costs'!AD28</f>
        <v>0</v>
      </c>
      <c r="AJ12" s="147">
        <f>'Sheet_3 Capex and Opex Costs'!AE28</f>
        <v>0</v>
      </c>
      <c r="AK12" s="147">
        <f>'Sheet_3 Capex and Opex Costs'!AF28</f>
        <v>0</v>
      </c>
      <c r="AL12" s="147">
        <f>'Sheet_3 Capex and Opex Costs'!AG28</f>
        <v>0</v>
      </c>
      <c r="AM12" s="147">
        <f>'Sheet_3 Capex and Opex Costs'!AH28</f>
        <v>0</v>
      </c>
      <c r="AN12" s="147">
        <f>'Sheet_3 Capex and Opex Costs'!AI28</f>
        <v>0</v>
      </c>
      <c r="AO12" s="147">
        <f>'Sheet_3 Capex and Opex Costs'!AJ28</f>
        <v>0</v>
      </c>
      <c r="AP12" s="147">
        <f>'Sheet_3 Capex and Opex Costs'!AK28</f>
        <v>0</v>
      </c>
      <c r="AQ12" s="147">
        <f>'Sheet_3 Capex and Opex Costs'!AL28</f>
        <v>0</v>
      </c>
    </row>
    <row r="13" spans="1:43" ht="15" x14ac:dyDescent="0.25">
      <c r="A13" s="54"/>
      <c r="B13" s="145" t="s">
        <v>123</v>
      </c>
      <c r="C13" s="54"/>
      <c r="D13" s="54"/>
      <c r="E13" s="54"/>
      <c r="F13" s="54"/>
      <c r="G13" s="146">
        <f>analysis_start</f>
        <v>2018</v>
      </c>
      <c r="H13" s="54">
        <f>G13+analysis_period</f>
        <v>2033</v>
      </c>
      <c r="I13" s="54"/>
      <c r="J13" s="54"/>
      <c r="K13" s="202">
        <f ca="1">OFFSET($M13,0,analysis_start-2018,1,1)+NPV(discountrate,OFFSET($M13,0,analysis_start-2018+1,1,analysis_period))</f>
        <v>0</v>
      </c>
      <c r="L13" s="54"/>
      <c r="M13" s="147">
        <f>'Sheet_3 Capex and Opex Costs'!H73</f>
        <v>0</v>
      </c>
      <c r="N13" s="147">
        <f>'Sheet_3 Capex and Opex Costs'!I73</f>
        <v>0</v>
      </c>
      <c r="O13" s="147">
        <f>'Sheet_3 Capex and Opex Costs'!J73</f>
        <v>0</v>
      </c>
      <c r="P13" s="147">
        <f>'Sheet_3 Capex and Opex Costs'!K73</f>
        <v>0</v>
      </c>
      <c r="Q13" s="147">
        <f>'Sheet_3 Capex and Opex Costs'!L73</f>
        <v>0</v>
      </c>
      <c r="R13" s="147">
        <f>'Sheet_3 Capex and Opex Costs'!M73</f>
        <v>0</v>
      </c>
      <c r="S13" s="147">
        <f>'Sheet_3 Capex and Opex Costs'!N73</f>
        <v>0</v>
      </c>
      <c r="T13" s="147">
        <f>'Sheet_3 Capex and Opex Costs'!O73</f>
        <v>0</v>
      </c>
      <c r="U13" s="147">
        <f>'Sheet_3 Capex and Opex Costs'!P73</f>
        <v>0</v>
      </c>
      <c r="V13" s="147">
        <f>'Sheet_3 Capex and Opex Costs'!Q73</f>
        <v>0</v>
      </c>
      <c r="W13" s="147">
        <f>'Sheet_3 Capex and Opex Costs'!R73</f>
        <v>0</v>
      </c>
      <c r="X13" s="147">
        <f>'Sheet_3 Capex and Opex Costs'!S73</f>
        <v>0</v>
      </c>
      <c r="Y13" s="147">
        <f>'Sheet_3 Capex and Opex Costs'!T73</f>
        <v>0</v>
      </c>
      <c r="Z13" s="147">
        <f>'Sheet_3 Capex and Opex Costs'!U73</f>
        <v>0</v>
      </c>
      <c r="AA13" s="147">
        <f>'Sheet_3 Capex and Opex Costs'!V73</f>
        <v>0</v>
      </c>
      <c r="AB13" s="147">
        <f>'Sheet_3 Capex and Opex Costs'!W73</f>
        <v>0</v>
      </c>
      <c r="AC13" s="147">
        <f>'Sheet_3 Capex and Opex Costs'!X73</f>
        <v>0</v>
      </c>
      <c r="AD13" s="147">
        <f>'Sheet_3 Capex and Opex Costs'!Y73</f>
        <v>0</v>
      </c>
      <c r="AE13" s="147">
        <f>'Sheet_3 Capex and Opex Costs'!Z73</f>
        <v>0</v>
      </c>
      <c r="AF13" s="147">
        <f>'Sheet_3 Capex and Opex Costs'!AA73</f>
        <v>0</v>
      </c>
      <c r="AG13" s="147">
        <f>'Sheet_3 Capex and Opex Costs'!AB73</f>
        <v>0</v>
      </c>
      <c r="AH13" s="147">
        <f>'Sheet_3 Capex and Opex Costs'!AC73</f>
        <v>0</v>
      </c>
      <c r="AI13" s="147">
        <f>'Sheet_3 Capex and Opex Costs'!AD73</f>
        <v>0</v>
      </c>
      <c r="AJ13" s="147">
        <f>'Sheet_3 Capex and Opex Costs'!AE73</f>
        <v>0</v>
      </c>
      <c r="AK13" s="147">
        <f>'Sheet_3 Capex and Opex Costs'!AF73</f>
        <v>0</v>
      </c>
      <c r="AL13" s="147">
        <f>'Sheet_3 Capex and Opex Costs'!AG73</f>
        <v>0</v>
      </c>
      <c r="AM13" s="147">
        <f>'Sheet_3 Capex and Opex Costs'!AH73</f>
        <v>0</v>
      </c>
      <c r="AN13" s="147">
        <f>'Sheet_3 Capex and Opex Costs'!AI73</f>
        <v>0</v>
      </c>
      <c r="AO13" s="147">
        <f>'Sheet_3 Capex and Opex Costs'!AJ73</f>
        <v>0</v>
      </c>
      <c r="AP13" s="147">
        <f>'Sheet_3 Capex and Opex Costs'!AK73</f>
        <v>0</v>
      </c>
      <c r="AQ13" s="147">
        <f>'Sheet_3 Capex and Opex Costs'!AL73</f>
        <v>0</v>
      </c>
    </row>
    <row r="14" spans="1:43" ht="15" x14ac:dyDescent="0.25">
      <c r="A14" s="54"/>
      <c r="B14" s="148" t="s">
        <v>11</v>
      </c>
      <c r="C14" s="149"/>
      <c r="D14" s="149"/>
      <c r="E14" s="149"/>
      <c r="F14" s="149"/>
      <c r="G14" s="149"/>
      <c r="H14" s="149"/>
      <c r="I14" s="149"/>
      <c r="J14" s="149"/>
      <c r="K14" s="224">
        <f ca="1">OFFSET($M14,0,analysis_start-2018,1,1)+NPV(discountrate,OFFSET($M14,0,analysis_start-2018+1,1,analysis_period))</f>
        <v>0</v>
      </c>
      <c r="L14" s="150"/>
      <c r="M14" s="150">
        <f>SUM(M12:M13)</f>
        <v>0</v>
      </c>
      <c r="N14" s="150">
        <f t="shared" ref="N14:AQ14" si="0">SUM(N12:N13)</f>
        <v>0</v>
      </c>
      <c r="O14" s="150">
        <f t="shared" si="0"/>
        <v>0</v>
      </c>
      <c r="P14" s="150">
        <f t="shared" si="0"/>
        <v>0</v>
      </c>
      <c r="Q14" s="150">
        <f t="shared" si="0"/>
        <v>0</v>
      </c>
      <c r="R14" s="150">
        <f t="shared" si="0"/>
        <v>0</v>
      </c>
      <c r="S14" s="150">
        <f t="shared" si="0"/>
        <v>0</v>
      </c>
      <c r="T14" s="150">
        <f t="shared" si="0"/>
        <v>0</v>
      </c>
      <c r="U14" s="150">
        <f t="shared" si="0"/>
        <v>0</v>
      </c>
      <c r="V14" s="150">
        <f t="shared" si="0"/>
        <v>0</v>
      </c>
      <c r="W14" s="150">
        <f t="shared" si="0"/>
        <v>0</v>
      </c>
      <c r="X14" s="150">
        <f t="shared" si="0"/>
        <v>0</v>
      </c>
      <c r="Y14" s="150">
        <f t="shared" si="0"/>
        <v>0</v>
      </c>
      <c r="Z14" s="150">
        <f t="shared" si="0"/>
        <v>0</v>
      </c>
      <c r="AA14" s="150">
        <f t="shared" si="0"/>
        <v>0</v>
      </c>
      <c r="AB14" s="150">
        <f t="shared" si="0"/>
        <v>0</v>
      </c>
      <c r="AC14" s="150">
        <f t="shared" si="0"/>
        <v>0</v>
      </c>
      <c r="AD14" s="150">
        <f t="shared" si="0"/>
        <v>0</v>
      </c>
      <c r="AE14" s="150">
        <f t="shared" si="0"/>
        <v>0</v>
      </c>
      <c r="AF14" s="150">
        <f t="shared" si="0"/>
        <v>0</v>
      </c>
      <c r="AG14" s="150">
        <f t="shared" si="0"/>
        <v>0</v>
      </c>
      <c r="AH14" s="150">
        <f t="shared" si="0"/>
        <v>0</v>
      </c>
      <c r="AI14" s="150">
        <f t="shared" si="0"/>
        <v>0</v>
      </c>
      <c r="AJ14" s="150">
        <f t="shared" si="0"/>
        <v>0</v>
      </c>
      <c r="AK14" s="150">
        <f t="shared" si="0"/>
        <v>0</v>
      </c>
      <c r="AL14" s="150">
        <f t="shared" si="0"/>
        <v>0</v>
      </c>
      <c r="AM14" s="150">
        <f t="shared" si="0"/>
        <v>0</v>
      </c>
      <c r="AN14" s="150">
        <f t="shared" si="0"/>
        <v>0</v>
      </c>
      <c r="AO14" s="150">
        <f t="shared" si="0"/>
        <v>0</v>
      </c>
      <c r="AP14" s="150">
        <f t="shared" si="0"/>
        <v>0</v>
      </c>
      <c r="AQ14" s="150">
        <f t="shared" si="0"/>
        <v>0</v>
      </c>
    </row>
    <row r="15" spans="1:43" ht="15" x14ac:dyDescent="0.25">
      <c r="A15" s="54"/>
      <c r="B15" s="151"/>
      <c r="C15" s="54"/>
      <c r="D15" s="54"/>
      <c r="E15" s="54"/>
      <c r="F15" s="54"/>
      <c r="G15" s="54"/>
      <c r="H15" s="54"/>
      <c r="I15" s="54"/>
      <c r="J15" s="54"/>
      <c r="K15" s="162"/>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row>
    <row r="16" spans="1:43" ht="15" x14ac:dyDescent="0.25">
      <c r="A16" s="141" t="s">
        <v>10</v>
      </c>
      <c r="B16" s="151"/>
      <c r="C16" s="54"/>
      <c r="D16" s="54"/>
      <c r="E16" s="54"/>
      <c r="F16" s="54"/>
      <c r="G16" s="54"/>
      <c r="H16" s="54"/>
      <c r="I16" s="54"/>
      <c r="J16" s="54"/>
      <c r="K16" s="202"/>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row>
    <row r="17" spans="1:43" ht="15" x14ac:dyDescent="0.25">
      <c r="A17" s="54"/>
      <c r="B17" s="145" t="s">
        <v>105</v>
      </c>
      <c r="C17" s="54"/>
      <c r="D17" s="54"/>
      <c r="E17" s="54"/>
      <c r="F17" s="54"/>
      <c r="G17" s="146">
        <f>analysis_start</f>
        <v>2018</v>
      </c>
      <c r="H17" s="54">
        <f t="shared" ref="H17:H19" si="1">G17+analysis_period</f>
        <v>2033</v>
      </c>
      <c r="I17" s="54"/>
      <c r="J17" s="54"/>
      <c r="K17" s="202">
        <f ca="1">OFFSET($M17,0,analysis_start-2018,1,1)+NPV(discountrate,OFFSET($M17,0,analysis_start-2018+1,1,analysis_period))</f>
        <v>0</v>
      </c>
      <c r="L17" s="157"/>
      <c r="M17" s="147">
        <f>'Sheet 4_Benefits'!I36</f>
        <v>0</v>
      </c>
      <c r="N17" s="147">
        <f>'Sheet 4_Benefits'!J36</f>
        <v>0</v>
      </c>
      <c r="O17" s="147">
        <f>'Sheet 4_Benefits'!K36</f>
        <v>0</v>
      </c>
      <c r="P17" s="147">
        <f>'Sheet 4_Benefits'!L36</f>
        <v>0</v>
      </c>
      <c r="Q17" s="147">
        <f>'Sheet 4_Benefits'!M36</f>
        <v>0</v>
      </c>
      <c r="R17" s="147">
        <f>'Sheet 4_Benefits'!N36</f>
        <v>0</v>
      </c>
      <c r="S17" s="147">
        <f>'Sheet 4_Benefits'!O36</f>
        <v>0</v>
      </c>
      <c r="T17" s="147">
        <f>'Sheet 4_Benefits'!P36</f>
        <v>0</v>
      </c>
      <c r="U17" s="147">
        <f>'Sheet 4_Benefits'!Q36</f>
        <v>0</v>
      </c>
      <c r="V17" s="147">
        <f>'Sheet 4_Benefits'!R36</f>
        <v>0</v>
      </c>
      <c r="W17" s="147">
        <f>'Sheet 4_Benefits'!S36</f>
        <v>0</v>
      </c>
      <c r="X17" s="147">
        <f>'Sheet 4_Benefits'!T36</f>
        <v>0</v>
      </c>
      <c r="Y17" s="147">
        <f>'Sheet 4_Benefits'!U36</f>
        <v>0</v>
      </c>
      <c r="Z17" s="147">
        <f>'Sheet 4_Benefits'!V36</f>
        <v>0</v>
      </c>
      <c r="AA17" s="147">
        <f>'Sheet 4_Benefits'!W36</f>
        <v>0</v>
      </c>
      <c r="AB17" s="147">
        <f>'Sheet 4_Benefits'!X36</f>
        <v>0</v>
      </c>
      <c r="AC17" s="147">
        <f>'Sheet 4_Benefits'!Y36</f>
        <v>0</v>
      </c>
      <c r="AD17" s="147">
        <f>'Sheet 4_Benefits'!Z36</f>
        <v>0</v>
      </c>
      <c r="AE17" s="147">
        <f>'Sheet 4_Benefits'!AA36</f>
        <v>0</v>
      </c>
      <c r="AF17" s="147">
        <f>'Sheet 4_Benefits'!AB36</f>
        <v>0</v>
      </c>
      <c r="AG17" s="147">
        <f>'Sheet 4_Benefits'!AC36</f>
        <v>0</v>
      </c>
      <c r="AH17" s="147">
        <f>'Sheet 4_Benefits'!AD36</f>
        <v>0</v>
      </c>
      <c r="AI17" s="147">
        <f>'Sheet 4_Benefits'!AE36</f>
        <v>0</v>
      </c>
      <c r="AJ17" s="147">
        <f>'Sheet 4_Benefits'!AF36</f>
        <v>0</v>
      </c>
      <c r="AK17" s="147">
        <f>'Sheet 4_Benefits'!AG36</f>
        <v>0</v>
      </c>
      <c r="AL17" s="147">
        <f>'Sheet 4_Benefits'!AH36</f>
        <v>0</v>
      </c>
      <c r="AM17" s="147">
        <f>'Sheet 4_Benefits'!AI36</f>
        <v>0</v>
      </c>
      <c r="AN17" s="147">
        <f>'Sheet 4_Benefits'!AJ36</f>
        <v>0</v>
      </c>
      <c r="AO17" s="147">
        <f>'Sheet 4_Benefits'!AK36</f>
        <v>0</v>
      </c>
      <c r="AP17" s="147">
        <f>'Sheet 4_Benefits'!AL36</f>
        <v>0</v>
      </c>
      <c r="AQ17" s="147">
        <f>'Sheet 4_Benefits'!AM36</f>
        <v>0</v>
      </c>
    </row>
    <row r="18" spans="1:43" ht="15" x14ac:dyDescent="0.25">
      <c r="A18" s="54"/>
      <c r="B18" s="145" t="s">
        <v>194</v>
      </c>
      <c r="C18" s="54"/>
      <c r="D18" s="54"/>
      <c r="E18" s="54"/>
      <c r="F18" s="54"/>
      <c r="G18" s="146">
        <f>analysis_start</f>
        <v>2018</v>
      </c>
      <c r="H18" s="54">
        <f t="shared" ref="H18" si="2">G18+analysis_period</f>
        <v>2033</v>
      </c>
      <c r="I18" s="54"/>
      <c r="J18" s="54"/>
      <c r="K18" s="202">
        <f ca="1">OFFSET($M18,0,analysis_start-2018,1,1)+NPV(discountrate,OFFSET($M18,0,analysis_start-2018+1,1,analysis_period))</f>
        <v>0</v>
      </c>
      <c r="L18" s="157"/>
      <c r="M18" s="147">
        <f>'Sheet 4_Benefits'!I63</f>
        <v>0</v>
      </c>
      <c r="N18" s="147">
        <f>'Sheet 4_Benefits'!J63</f>
        <v>0</v>
      </c>
      <c r="O18" s="147">
        <f>'Sheet 4_Benefits'!K63</f>
        <v>0</v>
      </c>
      <c r="P18" s="147">
        <f>'Sheet 4_Benefits'!L63</f>
        <v>0</v>
      </c>
      <c r="Q18" s="147">
        <f>'Sheet 4_Benefits'!M63</f>
        <v>0</v>
      </c>
      <c r="R18" s="147">
        <f>'Sheet 4_Benefits'!N63</f>
        <v>0</v>
      </c>
      <c r="S18" s="147">
        <f>'Sheet 4_Benefits'!O63</f>
        <v>0</v>
      </c>
      <c r="T18" s="147">
        <f>'Sheet 4_Benefits'!P63</f>
        <v>0</v>
      </c>
      <c r="U18" s="147">
        <f>'Sheet 4_Benefits'!Q63</f>
        <v>0</v>
      </c>
      <c r="V18" s="147">
        <f>'Sheet 4_Benefits'!R63</f>
        <v>0</v>
      </c>
      <c r="W18" s="147">
        <f>'Sheet 4_Benefits'!S63</f>
        <v>0</v>
      </c>
      <c r="X18" s="147">
        <f>'Sheet 4_Benefits'!T63</f>
        <v>0</v>
      </c>
      <c r="Y18" s="147">
        <f>'Sheet 4_Benefits'!U63</f>
        <v>0</v>
      </c>
      <c r="Z18" s="147">
        <f>'Sheet 4_Benefits'!V63</f>
        <v>0</v>
      </c>
      <c r="AA18" s="147">
        <f>'Sheet 4_Benefits'!W63</f>
        <v>0</v>
      </c>
      <c r="AB18" s="147">
        <f>'Sheet 4_Benefits'!X63</f>
        <v>0</v>
      </c>
      <c r="AC18" s="147">
        <f>'Sheet 4_Benefits'!Y63</f>
        <v>0</v>
      </c>
      <c r="AD18" s="147">
        <f>'Sheet 4_Benefits'!Z63</f>
        <v>0</v>
      </c>
      <c r="AE18" s="147">
        <f>'Sheet 4_Benefits'!AA63</f>
        <v>0</v>
      </c>
      <c r="AF18" s="147">
        <f>'Sheet 4_Benefits'!AB63</f>
        <v>0</v>
      </c>
      <c r="AG18" s="147">
        <f>'Sheet 4_Benefits'!AC63</f>
        <v>0</v>
      </c>
      <c r="AH18" s="147">
        <f>'Sheet 4_Benefits'!AD63</f>
        <v>0</v>
      </c>
      <c r="AI18" s="147">
        <f>'Sheet 4_Benefits'!AE63</f>
        <v>0</v>
      </c>
      <c r="AJ18" s="147">
        <f>'Sheet 4_Benefits'!AF63</f>
        <v>0</v>
      </c>
      <c r="AK18" s="147">
        <f>'Sheet 4_Benefits'!AG63</f>
        <v>0</v>
      </c>
      <c r="AL18" s="147">
        <f>'Sheet 4_Benefits'!AH63</f>
        <v>0</v>
      </c>
      <c r="AM18" s="147">
        <f>'Sheet 4_Benefits'!AI63</f>
        <v>0</v>
      </c>
      <c r="AN18" s="147">
        <f>'Sheet 4_Benefits'!AJ63</f>
        <v>0</v>
      </c>
      <c r="AO18" s="147">
        <f>'Sheet 4_Benefits'!AK63</f>
        <v>0</v>
      </c>
      <c r="AP18" s="147">
        <f>'Sheet 4_Benefits'!AL63</f>
        <v>0</v>
      </c>
      <c r="AQ18" s="147">
        <f>'Sheet 4_Benefits'!AM63</f>
        <v>0</v>
      </c>
    </row>
    <row r="19" spans="1:43" ht="15" x14ac:dyDescent="0.25">
      <c r="A19" s="54"/>
      <c r="B19" s="145" t="s">
        <v>121</v>
      </c>
      <c r="C19" s="54"/>
      <c r="D19" s="54"/>
      <c r="E19" s="54"/>
      <c r="F19" s="54"/>
      <c r="G19" s="146">
        <f>analysis_start</f>
        <v>2018</v>
      </c>
      <c r="H19" s="54">
        <f t="shared" si="1"/>
        <v>2033</v>
      </c>
      <c r="I19" s="54"/>
      <c r="J19" s="54"/>
      <c r="K19" s="202">
        <f ca="1">OFFSET($M19,0,analysis_start-2018,1,1)+NPV(discountrate,OFFSET($M19,0,analysis_start-2018+1,1,analysis_period))</f>
        <v>0</v>
      </c>
      <c r="L19" s="157"/>
      <c r="M19" s="147">
        <f>'Sheet 4_Benefits'!I92</f>
        <v>0</v>
      </c>
      <c r="N19" s="147">
        <f>'Sheet 4_Benefits'!J92</f>
        <v>0</v>
      </c>
      <c r="O19" s="147">
        <f>'Sheet 4_Benefits'!K92</f>
        <v>0</v>
      </c>
      <c r="P19" s="147">
        <f>'Sheet 4_Benefits'!L92</f>
        <v>0</v>
      </c>
      <c r="Q19" s="147">
        <f>'Sheet 4_Benefits'!M92</f>
        <v>0</v>
      </c>
      <c r="R19" s="147">
        <f>'Sheet 4_Benefits'!N92</f>
        <v>0</v>
      </c>
      <c r="S19" s="147">
        <f>'Sheet 4_Benefits'!O92</f>
        <v>0</v>
      </c>
      <c r="T19" s="147">
        <f>'Sheet 4_Benefits'!P92</f>
        <v>0</v>
      </c>
      <c r="U19" s="147">
        <f>'Sheet 4_Benefits'!Q92</f>
        <v>0</v>
      </c>
      <c r="V19" s="147">
        <f>'Sheet 4_Benefits'!R92</f>
        <v>0</v>
      </c>
      <c r="W19" s="147">
        <f>'Sheet 4_Benefits'!S92</f>
        <v>0</v>
      </c>
      <c r="X19" s="147">
        <f>'Sheet 4_Benefits'!T92</f>
        <v>0</v>
      </c>
      <c r="Y19" s="147">
        <f>'Sheet 4_Benefits'!U92</f>
        <v>0</v>
      </c>
      <c r="Z19" s="147">
        <f>'Sheet 4_Benefits'!V92</f>
        <v>0</v>
      </c>
      <c r="AA19" s="147">
        <f>'Sheet 4_Benefits'!W92</f>
        <v>0</v>
      </c>
      <c r="AB19" s="147">
        <f>'Sheet 4_Benefits'!X92</f>
        <v>0</v>
      </c>
      <c r="AC19" s="147">
        <f>'Sheet 4_Benefits'!Y92</f>
        <v>0</v>
      </c>
      <c r="AD19" s="147">
        <f>'Sheet 4_Benefits'!Z92</f>
        <v>0</v>
      </c>
      <c r="AE19" s="147">
        <f>'Sheet 4_Benefits'!AA92</f>
        <v>0</v>
      </c>
      <c r="AF19" s="147">
        <f>'Sheet 4_Benefits'!AB92</f>
        <v>0</v>
      </c>
      <c r="AG19" s="147">
        <f>'Sheet 4_Benefits'!AC92</f>
        <v>0</v>
      </c>
      <c r="AH19" s="147">
        <f>'Sheet 4_Benefits'!AD92</f>
        <v>0</v>
      </c>
      <c r="AI19" s="147">
        <f>'Sheet 4_Benefits'!AE92</f>
        <v>0</v>
      </c>
      <c r="AJ19" s="147">
        <f>'Sheet 4_Benefits'!AF92</f>
        <v>0</v>
      </c>
      <c r="AK19" s="147">
        <f>'Sheet 4_Benefits'!AG92</f>
        <v>0</v>
      </c>
      <c r="AL19" s="147">
        <f>'Sheet 4_Benefits'!AH92</f>
        <v>0</v>
      </c>
      <c r="AM19" s="147">
        <f>'Sheet 4_Benefits'!AI92</f>
        <v>0</v>
      </c>
      <c r="AN19" s="147">
        <f>'Sheet 4_Benefits'!AJ92</f>
        <v>0</v>
      </c>
      <c r="AO19" s="147">
        <f>'Sheet 4_Benefits'!AK92</f>
        <v>0</v>
      </c>
      <c r="AP19" s="147">
        <f>'Sheet 4_Benefits'!AL92</f>
        <v>0</v>
      </c>
      <c r="AQ19" s="147">
        <f>'Sheet 4_Benefits'!AM92</f>
        <v>0</v>
      </c>
    </row>
    <row r="20" spans="1:43" s="187" customFormat="1" ht="15" x14ac:dyDescent="0.25">
      <c r="A20" s="161"/>
      <c r="B20" s="148" t="s">
        <v>122</v>
      </c>
      <c r="C20" s="149"/>
      <c r="D20" s="149"/>
      <c r="E20" s="149"/>
      <c r="F20" s="149"/>
      <c r="G20" s="152"/>
      <c r="H20" s="149"/>
      <c r="I20" s="149"/>
      <c r="J20" s="149"/>
      <c r="K20" s="224">
        <f ca="1">OFFSET($M20,0,analysis_start-2018,1,1)+NPV(discountrate,OFFSET($M20,0,analysis_start-2018+1,1,analysis_period))</f>
        <v>0</v>
      </c>
      <c r="L20" s="153"/>
      <c r="M20" s="150">
        <f>SUM(M17:M19)</f>
        <v>0</v>
      </c>
      <c r="N20" s="150">
        <f t="shared" ref="N20:AQ20" si="3">SUM(N17:N19)</f>
        <v>0</v>
      </c>
      <c r="O20" s="150">
        <f t="shared" si="3"/>
        <v>0</v>
      </c>
      <c r="P20" s="150">
        <f t="shared" si="3"/>
        <v>0</v>
      </c>
      <c r="Q20" s="150">
        <f t="shared" si="3"/>
        <v>0</v>
      </c>
      <c r="R20" s="150">
        <f t="shared" si="3"/>
        <v>0</v>
      </c>
      <c r="S20" s="150">
        <f t="shared" si="3"/>
        <v>0</v>
      </c>
      <c r="T20" s="150">
        <f t="shared" si="3"/>
        <v>0</v>
      </c>
      <c r="U20" s="150">
        <f t="shared" si="3"/>
        <v>0</v>
      </c>
      <c r="V20" s="150">
        <f t="shared" si="3"/>
        <v>0</v>
      </c>
      <c r="W20" s="150">
        <f t="shared" si="3"/>
        <v>0</v>
      </c>
      <c r="X20" s="150">
        <f t="shared" si="3"/>
        <v>0</v>
      </c>
      <c r="Y20" s="150">
        <f t="shared" si="3"/>
        <v>0</v>
      </c>
      <c r="Z20" s="150">
        <f t="shared" si="3"/>
        <v>0</v>
      </c>
      <c r="AA20" s="150">
        <f t="shared" si="3"/>
        <v>0</v>
      </c>
      <c r="AB20" s="150">
        <f t="shared" si="3"/>
        <v>0</v>
      </c>
      <c r="AC20" s="150">
        <f t="shared" si="3"/>
        <v>0</v>
      </c>
      <c r="AD20" s="150">
        <f t="shared" si="3"/>
        <v>0</v>
      </c>
      <c r="AE20" s="150">
        <f t="shared" si="3"/>
        <v>0</v>
      </c>
      <c r="AF20" s="150">
        <f t="shared" si="3"/>
        <v>0</v>
      </c>
      <c r="AG20" s="150">
        <f t="shared" si="3"/>
        <v>0</v>
      </c>
      <c r="AH20" s="150">
        <f t="shared" si="3"/>
        <v>0</v>
      </c>
      <c r="AI20" s="150">
        <f t="shared" si="3"/>
        <v>0</v>
      </c>
      <c r="AJ20" s="150">
        <f t="shared" si="3"/>
        <v>0</v>
      </c>
      <c r="AK20" s="150">
        <f t="shared" si="3"/>
        <v>0</v>
      </c>
      <c r="AL20" s="150">
        <f t="shared" si="3"/>
        <v>0</v>
      </c>
      <c r="AM20" s="150">
        <f t="shared" si="3"/>
        <v>0</v>
      </c>
      <c r="AN20" s="150">
        <f t="shared" si="3"/>
        <v>0</v>
      </c>
      <c r="AO20" s="150">
        <f t="shared" si="3"/>
        <v>0</v>
      </c>
      <c r="AP20" s="150">
        <f t="shared" si="3"/>
        <v>0</v>
      </c>
      <c r="AQ20" s="150">
        <f t="shared" si="3"/>
        <v>0</v>
      </c>
    </row>
    <row r="21" spans="1:43" ht="15" x14ac:dyDescent="0.25">
      <c r="A21" s="54"/>
      <c r="B21" s="154"/>
      <c r="C21" s="155"/>
      <c r="D21" s="155"/>
      <c r="E21" s="155"/>
      <c r="F21" s="155"/>
      <c r="G21" s="155"/>
      <c r="H21" s="155"/>
      <c r="I21" s="155"/>
      <c r="J21" s="155"/>
      <c r="K21" s="156"/>
      <c r="L21" s="157"/>
      <c r="M21" s="162"/>
      <c r="N21" s="162"/>
      <c r="O21" s="162"/>
      <c r="P21" s="162"/>
      <c r="Q21" s="162"/>
      <c r="R21" s="162"/>
      <c r="S21" s="162"/>
      <c r="T21" s="162"/>
      <c r="U21" s="162"/>
      <c r="V21" s="162"/>
      <c r="W21" s="162"/>
      <c r="X21" s="162"/>
      <c r="Y21" s="162"/>
      <c r="Z21" s="162"/>
      <c r="AA21" s="162"/>
      <c r="AB21" s="162"/>
      <c r="AC21" s="163"/>
      <c r="AD21" s="163"/>
      <c r="AE21" s="163"/>
      <c r="AF21" s="163"/>
      <c r="AG21" s="163"/>
      <c r="AH21" s="163"/>
      <c r="AI21" s="163"/>
      <c r="AJ21" s="163"/>
      <c r="AK21" s="163"/>
      <c r="AL21" s="163"/>
      <c r="AM21" s="163"/>
      <c r="AN21" s="163"/>
      <c r="AO21" s="163"/>
      <c r="AP21" s="163"/>
      <c r="AQ21" s="163"/>
    </row>
    <row r="22" spans="1:43" x14ac:dyDescent="0.2">
      <c r="A22" s="54"/>
      <c r="B22" s="142" t="s">
        <v>13</v>
      </c>
      <c r="C22" s="54"/>
      <c r="D22" s="54"/>
      <c r="E22" s="54"/>
      <c r="F22" s="54"/>
      <c r="G22" s="54"/>
      <c r="H22" s="54" t="s">
        <v>8</v>
      </c>
      <c r="I22" s="209" t="e">
        <f ca="1">IRR(OFFSET($M22,0,analysis_start-2018,1,analysis_period),10%)</f>
        <v>#NUM!</v>
      </c>
      <c r="J22" s="54"/>
      <c r="K22" s="224">
        <f ca="1">OFFSET($M22,0,analysis_start-2018,1,1)+NPV(discountrate,OFFSET($M22,0,analysis_start-2018+1,1,analysis_period))</f>
        <v>0</v>
      </c>
      <c r="L22" s="159"/>
      <c r="M22" s="158">
        <f>(M20-'Sheet 5_Base Case'!M20)-(M14-'Sheet 5_Base Case'!M14)</f>
        <v>0</v>
      </c>
      <c r="N22" s="158">
        <f>(N20-'Sheet 5_Base Case'!N20)-(N14-'Sheet 5_Base Case'!N14)</f>
        <v>0</v>
      </c>
      <c r="O22" s="158">
        <f>(O20-'Sheet 5_Base Case'!O20)-(O14-'Sheet 5_Base Case'!O14)</f>
        <v>0</v>
      </c>
      <c r="P22" s="158">
        <f>(P20-'Sheet 5_Base Case'!P20)-(P14-'Sheet 5_Base Case'!P14)</f>
        <v>0</v>
      </c>
      <c r="Q22" s="158">
        <f>(Q20-'Sheet 5_Base Case'!Q20)-(Q14-'Sheet 5_Base Case'!Q14)</f>
        <v>0</v>
      </c>
      <c r="R22" s="158">
        <f>(R20-'Sheet 5_Base Case'!R20)-(R14-'Sheet 5_Base Case'!R14)</f>
        <v>0</v>
      </c>
      <c r="S22" s="158">
        <f>(S20-'Sheet 5_Base Case'!S20)-(S14-'Sheet 5_Base Case'!S14)</f>
        <v>0</v>
      </c>
      <c r="T22" s="158">
        <f>(T20-'Sheet 5_Base Case'!T20)-(T14-'Sheet 5_Base Case'!T14)</f>
        <v>0</v>
      </c>
      <c r="U22" s="158">
        <f>(U20-'Sheet 5_Base Case'!U20)-(U14-'Sheet 5_Base Case'!U14)</f>
        <v>0</v>
      </c>
      <c r="V22" s="158">
        <f>(V20-'Sheet 5_Base Case'!V20)-(V14-'Sheet 5_Base Case'!V14)</f>
        <v>0</v>
      </c>
      <c r="W22" s="158">
        <f>(W20-'Sheet 5_Base Case'!W20)-(W14-'Sheet 5_Base Case'!W14)</f>
        <v>0</v>
      </c>
      <c r="X22" s="158">
        <f>(X20-'Sheet 5_Base Case'!X20)-(X14-'Sheet 5_Base Case'!X14)</f>
        <v>0</v>
      </c>
      <c r="Y22" s="158">
        <f>(Y20-'Sheet 5_Base Case'!Y20)-(Y14-'Sheet 5_Base Case'!Y14)</f>
        <v>0</v>
      </c>
      <c r="Z22" s="158">
        <f>(Z20-'Sheet 5_Base Case'!Z20)-(Z14-'Sheet 5_Base Case'!Z14)</f>
        <v>0</v>
      </c>
      <c r="AA22" s="158">
        <f>(AA20-'Sheet 5_Base Case'!AA20)-(AA14-'Sheet 5_Base Case'!AA14)</f>
        <v>0</v>
      </c>
      <c r="AB22" s="158">
        <f>(AB20-'Sheet 5_Base Case'!AB20)-(AB14-'Sheet 5_Base Case'!AB14)</f>
        <v>0</v>
      </c>
      <c r="AC22" s="158">
        <f>(AC20-'Sheet 5_Base Case'!AC20)-(AC14-'Sheet 5_Base Case'!AC14)</f>
        <v>0</v>
      </c>
      <c r="AD22" s="158">
        <f>(AD20-'Sheet 5_Base Case'!AD20)-(AD14-'Sheet 5_Base Case'!AD14)</f>
        <v>0</v>
      </c>
      <c r="AE22" s="158">
        <f>(AE20-'Sheet 5_Base Case'!AE20)-(AE14-'Sheet 5_Base Case'!AE14)</f>
        <v>0</v>
      </c>
      <c r="AF22" s="158">
        <f>(AF20-'Sheet 5_Base Case'!AF20)-(AF14-'Sheet 5_Base Case'!AF14)</f>
        <v>0</v>
      </c>
      <c r="AG22" s="158">
        <f>(AG20-'Sheet 5_Base Case'!AG20)-(AG14-'Sheet 5_Base Case'!AG14)</f>
        <v>0</v>
      </c>
      <c r="AH22" s="158">
        <f>(AH20-'Sheet 5_Base Case'!AH20)-(AH14-'Sheet 5_Base Case'!AH14)</f>
        <v>0</v>
      </c>
      <c r="AI22" s="158">
        <f>(AI20-'Sheet 5_Base Case'!AI20)-(AI14-'Sheet 5_Base Case'!AI14)</f>
        <v>0</v>
      </c>
      <c r="AJ22" s="158">
        <f>(AJ20-'Sheet 5_Base Case'!AJ20)-(AJ14-'Sheet 5_Base Case'!AJ14)</f>
        <v>0</v>
      </c>
      <c r="AK22" s="158">
        <f>(AK20-'Sheet 5_Base Case'!AK20)-(AK14-'Sheet 5_Base Case'!AK14)</f>
        <v>0</v>
      </c>
      <c r="AL22" s="158">
        <f>(AL20-'Sheet 5_Base Case'!AL20)-(AL14-'Sheet 5_Base Case'!AL14)</f>
        <v>0</v>
      </c>
      <c r="AM22" s="158">
        <f>(AM20-'Sheet 5_Base Case'!AM20)-(AM14-'Sheet 5_Base Case'!AM14)</f>
        <v>0</v>
      </c>
      <c r="AN22" s="158">
        <f>(AN20-'Sheet 5_Base Case'!AN20)-(AN14-'Sheet 5_Base Case'!AN14)</f>
        <v>0</v>
      </c>
      <c r="AO22" s="158">
        <f>(AO20-'Sheet 5_Base Case'!AO20)-(AO14-'Sheet 5_Base Case'!AO14)</f>
        <v>0</v>
      </c>
      <c r="AP22" s="158">
        <f>(AP20-'Sheet 5_Base Case'!AP20)-(AP14-'Sheet 5_Base Case'!AP14)</f>
        <v>0</v>
      </c>
      <c r="AQ22" s="158">
        <f>(AQ20-'Sheet 5_Base Case'!AQ20)-(AQ14-'Sheet 5_Base Case'!AQ14)</f>
        <v>0</v>
      </c>
    </row>
    <row r="23" spans="1:43" x14ac:dyDescent="0.2">
      <c r="A23"/>
      <c r="B23"/>
      <c r="L23" s="184"/>
    </row>
    <row r="24" spans="1:43" ht="16.5" thickBot="1" x14ac:dyDescent="0.3">
      <c r="A24" s="102" t="s">
        <v>127</v>
      </c>
      <c r="B24" s="103"/>
      <c r="M24" s="185"/>
    </row>
    <row r="25" spans="1:43" x14ac:dyDescent="0.2">
      <c r="A25" s="112" t="s">
        <v>125</v>
      </c>
      <c r="B25" s="113">
        <f ca="1">OFFSET($M22,0,analysis_start-2018,1,1)+NPV(discountrate,OFFSET($M22,0,analysis_start-2018+1,1,analysis_period))</f>
        <v>0</v>
      </c>
      <c r="M25" s="185"/>
    </row>
    <row r="26" spans="1:43" x14ac:dyDescent="0.2">
      <c r="A26" s="112" t="s">
        <v>131</v>
      </c>
      <c r="B26" s="113">
        <f ca="1">OFFSET($M22,0,analysis_start-2018,1,1)+NPV(discountrate_4percent,OFFSET($M22,0,analysis_start-2018+1,1,analysis_period))</f>
        <v>0</v>
      </c>
    </row>
    <row r="27" spans="1:43" x14ac:dyDescent="0.2">
      <c r="A27" s="112" t="s">
        <v>126</v>
      </c>
      <c r="B27" s="113">
        <f ca="1">OFFSET($M22,0,analysis_start-2018,1,1)+NPV(discountrate_10percent,OFFSET($M22,0,analysis_start-2018+1,1,analysis_period))</f>
        <v>0</v>
      </c>
      <c r="K27" s="186"/>
    </row>
    <row r="28" spans="1:43" x14ac:dyDescent="0.2">
      <c r="A28" s="112" t="s">
        <v>7</v>
      </c>
      <c r="B28" s="210" t="e">
        <f ca="1">(K20-'Sheet 5_Base Case'!K20)/(K14-'Sheet 5_Base Case'!K14)</f>
        <v>#DIV/0!</v>
      </c>
      <c r="K28" s="186"/>
    </row>
    <row r="29" spans="1:43" ht="13.5" thickBot="1" x14ac:dyDescent="0.25">
      <c r="A29" s="114" t="s">
        <v>8</v>
      </c>
      <c r="B29" s="208" t="e">
        <f ca="1">I22</f>
        <v>#NUM!</v>
      </c>
      <c r="K29" s="186"/>
    </row>
  </sheetData>
  <pageMargins left="0.70866141732283472" right="0.70866141732283472" top="0.74803149606299213" bottom="0.74803149606299213" header="0.31496062992125984" footer="0.31496062992125984"/>
  <pageSetup paperSize="9" scale="28" orientation="landscape" r:id="rId1"/>
  <colBreaks count="1" manualBreakCount="1">
    <brk id="27" max="1048575" man="1"/>
  </colBreaks>
  <ignoredErrors>
    <ignoredError sqref="B29"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10"/>
  <sheetViews>
    <sheetView zoomScale="70" zoomScaleNormal="70" zoomScaleSheetLayoutView="115" workbookViewId="0">
      <selection activeCell="C21" sqref="C21"/>
    </sheetView>
  </sheetViews>
  <sheetFormatPr defaultColWidth="9.28515625" defaultRowHeight="12.75" x14ac:dyDescent="0.2"/>
  <cols>
    <col min="1" max="16384" width="9.28515625" style="1"/>
  </cols>
  <sheetData>
    <row r="1" spans="1:24" ht="15" x14ac:dyDescent="0.2">
      <c r="A1" s="15"/>
    </row>
    <row r="2" spans="1:24" ht="14.25" x14ac:dyDescent="0.2">
      <c r="A2" s="10"/>
    </row>
    <row r="3" spans="1:24" ht="14.25" x14ac:dyDescent="0.2">
      <c r="A3" s="10"/>
    </row>
    <row r="4" spans="1:24" x14ac:dyDescent="0.2">
      <c r="A4" s="11"/>
    </row>
    <row r="5" spans="1:24" x14ac:dyDescent="0.2">
      <c r="A5" s="11"/>
    </row>
    <row r="6" spans="1:24" ht="14.25" x14ac:dyDescent="0.2">
      <c r="A6" s="10"/>
    </row>
    <row r="8" spans="1:24" ht="13.5" x14ac:dyDescent="0.2">
      <c r="A8" s="12"/>
      <c r="Q8" s="234"/>
      <c r="R8" s="234"/>
      <c r="S8" s="234"/>
      <c r="T8" s="234"/>
      <c r="U8" s="234"/>
      <c r="V8" s="234"/>
      <c r="W8" s="234"/>
      <c r="X8" s="234"/>
    </row>
    <row r="9" spans="1:24" ht="409.5" customHeight="1" x14ac:dyDescent="0.2">
      <c r="A9" s="13"/>
      <c r="B9" s="14"/>
      <c r="Q9" s="232" t="s">
        <v>224</v>
      </c>
      <c r="R9" s="233"/>
      <c r="S9" s="233"/>
      <c r="T9" s="233"/>
      <c r="U9" s="233"/>
      <c r="V9" s="233"/>
      <c r="W9" s="233"/>
      <c r="X9" s="233"/>
    </row>
    <row r="10" spans="1:24" x14ac:dyDescent="0.2">
      <c r="A10" s="13"/>
      <c r="B10" s="14"/>
      <c r="Q10" s="211"/>
    </row>
  </sheetData>
  <mergeCells count="2">
    <mergeCell ref="Q9:X9"/>
    <mergeCell ref="Q8:X8"/>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23</vt:i4>
      </vt:variant>
    </vt:vector>
  </HeadingPairs>
  <TitlesOfParts>
    <vt:vector size="32" baseType="lpstr">
      <vt:lpstr>Cover</vt:lpstr>
      <vt:lpstr>Results</vt:lpstr>
      <vt:lpstr>Sheet 1_Overarching Assumptions</vt:lpstr>
      <vt:lpstr>Sheet_2 Inputs &amp; Outputs (t)</vt:lpstr>
      <vt:lpstr>Sheet_3 Capex and Opex Costs</vt:lpstr>
      <vt:lpstr>Sheet 4_Benefits</vt:lpstr>
      <vt:lpstr>Sheet 5_Base Case</vt:lpstr>
      <vt:lpstr>Sheet 6_Scenario 1</vt:lpstr>
      <vt:lpstr>Sheet 7_Non-Market Values</vt:lpstr>
      <vt:lpstr>'Sheet 7_Non-Market Values'!_ftn1</vt:lpstr>
      <vt:lpstr>'Sheet 7_Non-Market Values'!_ftn2</vt:lpstr>
      <vt:lpstr>'Sheet 7_Non-Market Values'!_ftn3</vt:lpstr>
      <vt:lpstr>'Sheet 7_Non-Market Values'!_ftn4</vt:lpstr>
      <vt:lpstr>'Sheet 7_Non-Market Values'!_ftnref1</vt:lpstr>
      <vt:lpstr>'Sheet 7_Non-Market Values'!_ftnref2</vt:lpstr>
      <vt:lpstr>'Sheet 7_Non-Market Values'!_ftnref3</vt:lpstr>
      <vt:lpstr>'Sheet 7_Non-Market Values'!_ftnref4</vt:lpstr>
      <vt:lpstr>analysis_period</vt:lpstr>
      <vt:lpstr>analysis_start</vt:lpstr>
      <vt:lpstr>discountrate</vt:lpstr>
      <vt:lpstr>discountrate_10percent</vt:lpstr>
      <vt:lpstr>discountrate_4percent</vt:lpstr>
      <vt:lpstr>'Sheet 7_Non-Market Values'!OLE_LINK1</vt:lpstr>
      <vt:lpstr>Results!Print_Area</vt:lpstr>
      <vt:lpstr>'Sheet 1_Overarching Assumptions'!Print_Area</vt:lpstr>
      <vt:lpstr>'Sheet 4_Benefits'!Print_Area</vt:lpstr>
      <vt:lpstr>'Sheet 5_Base Case'!Print_Area</vt:lpstr>
      <vt:lpstr>'Sheet 6_Scenario 1'!Print_Area</vt:lpstr>
      <vt:lpstr>'Sheet_2 Inputs &amp; Outputs (t)'!Print_Area</vt:lpstr>
      <vt:lpstr>'Sheet_3 Capex and Opex Costs'!Print_Area</vt:lpstr>
      <vt:lpstr>Product_Options</vt:lpstr>
      <vt:lpstr>test_options</vt:lpstr>
    </vt:vector>
  </TitlesOfParts>
  <Manager>Mark Jacobs Pty Ltd</Manager>
  <Company>Mark Jacobs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Benefit Analysis - Major Resource Recovery</dc:title>
  <dc:subject>2017 CBA - Major Resource Recovery</dc:subject>
  <dc:creator>Mark Jacobs Pty Ltd</dc:creator>
  <cp:keywords>Environmental Trust, Trust, Major Resource Reccovery, Major Resource Recovery Grants Program, grants, funding, cost benefit, cost benefit anlysis</cp:keywords>
  <cp:lastModifiedBy>Alan Wigg</cp:lastModifiedBy>
  <cp:lastPrinted>2014-10-06T23:37:31Z</cp:lastPrinted>
  <dcterms:created xsi:type="dcterms:W3CDTF">2013-03-06T22:26:18Z</dcterms:created>
  <dcterms:modified xsi:type="dcterms:W3CDTF">2019-05-28T03:11:31Z</dcterms:modified>
  <cp:category>Grants and funding</cp:category>
</cp:coreProperties>
</file>