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ternet\main\Common\WORKAREA\content\resources\wastestrategy\"/>
    </mc:Choice>
  </mc:AlternateContent>
  <bookViews>
    <workbookView xWindow="60" yWindow="195" windowWidth="19440" windowHeight="9045"/>
  </bookViews>
  <sheets>
    <sheet name="App 1-Services" sheetId="1" r:id="rId1"/>
    <sheet name="App 2-Totals" sheetId="2" r:id="rId2"/>
    <sheet name="App 3-Recycling Rate" sheetId="3" r:id="rId3"/>
    <sheet name="App 4-Recyclables" sheetId="4" r:id="rId4"/>
    <sheet name="App 5-Organics" sheetId="5" r:id="rId5"/>
    <sheet name="App 6-Residual Waste" sheetId="6" r:id="rId6"/>
    <sheet name="App 7-Household and Capita" sheetId="7" r:id="rId7"/>
    <sheet name="App 8-Bin Size and Frequency" sheetId="8" r:id="rId8"/>
    <sheet name="App 9-AWT" sheetId="9" r:id="rId9"/>
    <sheet name="App 10-DWMC" sheetId="10" r:id="rId10"/>
  </sheets>
  <definedNames>
    <definedName name="_xlnm.Print_Area" localSheetId="9">'App 10-DWMC'!$A$1:$J$158</definedName>
    <definedName name="_xlnm.Print_Area" localSheetId="0">'App 1-Services'!$A$1:$X$158</definedName>
    <definedName name="_xlnm.Print_Area" localSheetId="1">'App 2-Totals'!$A$1:$L$56</definedName>
    <definedName name="_xlnm.Print_Area" localSheetId="2">'App 3-Recycling Rate'!$A$1:$S$164</definedName>
    <definedName name="_xlnm.Print_Area" localSheetId="3">'App 4-Recyclables'!$A$1:$P$164</definedName>
    <definedName name="_xlnm.Print_Area" localSheetId="4">'App 5-Organics'!$A$1:$P$164</definedName>
    <definedName name="_xlnm.Print_Area" localSheetId="5">'App 6-Residual Waste'!$A$1:$AA$164</definedName>
    <definedName name="_xlnm.Print_Area" localSheetId="6">'App 7-Household and Capita'!$A$1:$P$169</definedName>
    <definedName name="_xlnm.Print_Area" localSheetId="7">'App 8-Bin Size and Frequency'!$A$1:$M$157</definedName>
    <definedName name="_xlnm.Print_Titles" localSheetId="9">'App 10-DWMC'!$1:$4</definedName>
    <definedName name="_xlnm.Print_Titles" localSheetId="0">'App 1-Services'!$1:$3</definedName>
    <definedName name="_xlnm.Print_Titles" localSheetId="2">'App 3-Recycling Rate'!$1:$5</definedName>
    <definedName name="_xlnm.Print_Titles" localSheetId="3">'App 4-Recyclables'!$1:$4</definedName>
    <definedName name="_xlnm.Print_Titles" localSheetId="4">'App 5-Organics'!$1:$4</definedName>
    <definedName name="_xlnm.Print_Titles" localSheetId="5">'App 6-Residual Waste'!$1:$4</definedName>
    <definedName name="_xlnm.Print_Titles" localSheetId="6">'App 7-Household and Capita'!$1:$4</definedName>
    <definedName name="_xlnm.Print_Titles" localSheetId="7">'App 8-Bin Size and Frequency'!$1:$4</definedName>
  </definedNames>
  <calcPr calcId="171027"/>
</workbook>
</file>

<file path=xl/calcChain.xml><?xml version="1.0" encoding="utf-8"?>
<calcChain xmlns="http://schemas.openxmlformats.org/spreadsheetml/2006/main"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M157" i="3"/>
  <c r="L157" i="3"/>
  <c r="AD5" i="6"/>
  <c r="AE5" i="6"/>
  <c r="AF5" i="6"/>
  <c r="AD6" i="6"/>
  <c r="AE6" i="6"/>
  <c r="AD7" i="6"/>
  <c r="AE7" i="6"/>
  <c r="AD8" i="6"/>
  <c r="AF8" i="6" s="1"/>
  <c r="AE8" i="6"/>
  <c r="AD9" i="6"/>
  <c r="AE9" i="6"/>
  <c r="AF9" i="6"/>
  <c r="AD10" i="6"/>
  <c r="AE10" i="6"/>
  <c r="AF10" i="6" s="1"/>
  <c r="AD11" i="6"/>
  <c r="AE11" i="6"/>
  <c r="AD12" i="6"/>
  <c r="AE12" i="6"/>
  <c r="AD13" i="6"/>
  <c r="AE13" i="6"/>
  <c r="AD14" i="6"/>
  <c r="AE14" i="6"/>
  <c r="AF14" i="6" s="1"/>
  <c r="AD15" i="6"/>
  <c r="AF15" i="6" s="1"/>
  <c r="AE15" i="6"/>
  <c r="AD16" i="6"/>
  <c r="AE16" i="6"/>
  <c r="AD17" i="6"/>
  <c r="AF17" i="6" s="1"/>
  <c r="AE17" i="6"/>
  <c r="AD18" i="6"/>
  <c r="AE18" i="6"/>
  <c r="AF18" i="6" s="1"/>
  <c r="AD19" i="6"/>
  <c r="AE19" i="6"/>
  <c r="AD20" i="6"/>
  <c r="AE20" i="6"/>
  <c r="AD21" i="6"/>
  <c r="AE21" i="6"/>
  <c r="AF21" i="6"/>
  <c r="AD22" i="6"/>
  <c r="AE22" i="6"/>
  <c r="AD23" i="6"/>
  <c r="AE23" i="6"/>
  <c r="AD24" i="6"/>
  <c r="AF24" i="6" s="1"/>
  <c r="AE24" i="6"/>
  <c r="AD25" i="6"/>
  <c r="AE25" i="6"/>
  <c r="AF25" i="6"/>
  <c r="AD26" i="6"/>
  <c r="AE26" i="6"/>
  <c r="AF26" i="6" s="1"/>
  <c r="AD27" i="6"/>
  <c r="AE27" i="6"/>
  <c r="AD28" i="6"/>
  <c r="AE28" i="6"/>
  <c r="AD29" i="6"/>
  <c r="AE29" i="6"/>
  <c r="AD30" i="6"/>
  <c r="AE30" i="6"/>
  <c r="AF30" i="6" s="1"/>
  <c r="AD31" i="6"/>
  <c r="AF31" i="6" s="1"/>
  <c r="AE31" i="6"/>
  <c r="AD32" i="6"/>
  <c r="AE32" i="6"/>
  <c r="AD33" i="6"/>
  <c r="AF33" i="6" s="1"/>
  <c r="AE33" i="6"/>
  <c r="AD34" i="6"/>
  <c r="AE34" i="6"/>
  <c r="AF34" i="6" s="1"/>
  <c r="AD35" i="6"/>
  <c r="AE35" i="6"/>
  <c r="AD36" i="6"/>
  <c r="AE36" i="6"/>
  <c r="AD37" i="6"/>
  <c r="AE37" i="6"/>
  <c r="AF37" i="6"/>
  <c r="AD38" i="6"/>
  <c r="AE38" i="6"/>
  <c r="AD39" i="6"/>
  <c r="AE39" i="6"/>
  <c r="AD40" i="6"/>
  <c r="AF40" i="6" s="1"/>
  <c r="AE40" i="6"/>
  <c r="AD41" i="6"/>
  <c r="AE41" i="6"/>
  <c r="AF41" i="6"/>
  <c r="AD42" i="6"/>
  <c r="AE42" i="6"/>
  <c r="AF42" i="6" s="1"/>
  <c r="AD43" i="6"/>
  <c r="AE43" i="6"/>
  <c r="AD44" i="6"/>
  <c r="AE44" i="6"/>
  <c r="AD45" i="6"/>
  <c r="AE45" i="6"/>
  <c r="AD46" i="6"/>
  <c r="AE46" i="6"/>
  <c r="AF46" i="6" s="1"/>
  <c r="AD47" i="6"/>
  <c r="AF47" i="6" s="1"/>
  <c r="AE47" i="6"/>
  <c r="AD48" i="6"/>
  <c r="AE48" i="6"/>
  <c r="AD49" i="6"/>
  <c r="AF49" i="6" s="1"/>
  <c r="AE49" i="6"/>
  <c r="AD50" i="6"/>
  <c r="AE50" i="6"/>
  <c r="AF50" i="6" s="1"/>
  <c r="AD51" i="6"/>
  <c r="AE51" i="6"/>
  <c r="AD52" i="6"/>
  <c r="AE52" i="6"/>
  <c r="AD53" i="6"/>
  <c r="AE53" i="6"/>
  <c r="AF53" i="6"/>
  <c r="AD54" i="6"/>
  <c r="AE54" i="6"/>
  <c r="AD55" i="6"/>
  <c r="AE55" i="6"/>
  <c r="AD56" i="6"/>
  <c r="AF56" i="6" s="1"/>
  <c r="AE56" i="6"/>
  <c r="AD57" i="6"/>
  <c r="AE57" i="6"/>
  <c r="AF57" i="6"/>
  <c r="AD58" i="6"/>
  <c r="AE58" i="6"/>
  <c r="AF58" i="6" s="1"/>
  <c r="AD59" i="6"/>
  <c r="AE59" i="6"/>
  <c r="AD60" i="6"/>
  <c r="AE60" i="6"/>
  <c r="AD61" i="6"/>
  <c r="AE61" i="6"/>
  <c r="AD62" i="6"/>
  <c r="AE62" i="6"/>
  <c r="AF62" i="6" s="1"/>
  <c r="AD63" i="6"/>
  <c r="AF63" i="6" s="1"/>
  <c r="AE63" i="6"/>
  <c r="AD64" i="6"/>
  <c r="AE64" i="6"/>
  <c r="AD65" i="6"/>
  <c r="AF65" i="6" s="1"/>
  <c r="AE65" i="6"/>
  <c r="AD66" i="6"/>
  <c r="AE66" i="6"/>
  <c r="AF66" i="6" s="1"/>
  <c r="AD67" i="6"/>
  <c r="AE67" i="6"/>
  <c r="AD68" i="6"/>
  <c r="AE68" i="6"/>
  <c r="AD69" i="6"/>
  <c r="AE69" i="6"/>
  <c r="AF69" i="6"/>
  <c r="AD70" i="6"/>
  <c r="AE70" i="6"/>
  <c r="AD71" i="6"/>
  <c r="AE71" i="6"/>
  <c r="AD72" i="6"/>
  <c r="AF72" i="6" s="1"/>
  <c r="AE72" i="6"/>
  <c r="AD73" i="6"/>
  <c r="AE73" i="6"/>
  <c r="AF73" i="6"/>
  <c r="AD74" i="6"/>
  <c r="AE74" i="6"/>
  <c r="AF74" i="6" s="1"/>
  <c r="AD75" i="6"/>
  <c r="AE75" i="6"/>
  <c r="AD76" i="6"/>
  <c r="AE76" i="6"/>
  <c r="AD77" i="6"/>
  <c r="AE77" i="6"/>
  <c r="AD78" i="6"/>
  <c r="AE78" i="6"/>
  <c r="AF78" i="6" s="1"/>
  <c r="AD79" i="6"/>
  <c r="AF79" i="6" s="1"/>
  <c r="AE79" i="6"/>
  <c r="AD80" i="6"/>
  <c r="AE80" i="6"/>
  <c r="AD81" i="6"/>
  <c r="AF81" i="6" s="1"/>
  <c r="AE81" i="6"/>
  <c r="AD82" i="6"/>
  <c r="AE82" i="6"/>
  <c r="AF82" i="6" s="1"/>
  <c r="AD83" i="6"/>
  <c r="AE83" i="6"/>
  <c r="AD84" i="6"/>
  <c r="AE84" i="6"/>
  <c r="AD85" i="6"/>
  <c r="AE85" i="6"/>
  <c r="AF85" i="6"/>
  <c r="AD86" i="6"/>
  <c r="AE86" i="6"/>
  <c r="AD87" i="6"/>
  <c r="AE87" i="6"/>
  <c r="AD88" i="6"/>
  <c r="AF88" i="6" s="1"/>
  <c r="AE88" i="6"/>
  <c r="AD89" i="6"/>
  <c r="AE89" i="6"/>
  <c r="AF89" i="6"/>
  <c r="AD90" i="6"/>
  <c r="AE90" i="6"/>
  <c r="AF90" i="6" s="1"/>
  <c r="AD91" i="6"/>
  <c r="AE91" i="6"/>
  <c r="AD92" i="6"/>
  <c r="AE92" i="6"/>
  <c r="AD93" i="6"/>
  <c r="AE93" i="6"/>
  <c r="AD94" i="6"/>
  <c r="AE94" i="6"/>
  <c r="AF94" i="6" s="1"/>
  <c r="AD95" i="6"/>
  <c r="AF95" i="6" s="1"/>
  <c r="AE95" i="6"/>
  <c r="AD96" i="6"/>
  <c r="AE96" i="6"/>
  <c r="AD97" i="6"/>
  <c r="AF97" i="6" s="1"/>
  <c r="AE97" i="6"/>
  <c r="AD98" i="6"/>
  <c r="AE98" i="6"/>
  <c r="AF98" i="6" s="1"/>
  <c r="AD99" i="6"/>
  <c r="AE99" i="6"/>
  <c r="AD100" i="6"/>
  <c r="AE100" i="6"/>
  <c r="AD101" i="6"/>
  <c r="AE101" i="6"/>
  <c r="AF101" i="6"/>
  <c r="AD102" i="6"/>
  <c r="AE102" i="6"/>
  <c r="AD103" i="6"/>
  <c r="AE103" i="6"/>
  <c r="AD104" i="6"/>
  <c r="AF104" i="6" s="1"/>
  <c r="AE104" i="6"/>
  <c r="AD105" i="6"/>
  <c r="AE105" i="6"/>
  <c r="AF105" i="6"/>
  <c r="AD106" i="6"/>
  <c r="AE106" i="6"/>
  <c r="AF106" i="6" s="1"/>
  <c r="AD107" i="6"/>
  <c r="AE107" i="6"/>
  <c r="AD108" i="6"/>
  <c r="AE108" i="6"/>
  <c r="AD109" i="6"/>
  <c r="AE109" i="6"/>
  <c r="AD110" i="6"/>
  <c r="AE110" i="6"/>
  <c r="AF110" i="6" s="1"/>
  <c r="AD111" i="6"/>
  <c r="AF111" i="6" s="1"/>
  <c r="AE111" i="6"/>
  <c r="AD112" i="6"/>
  <c r="AE112" i="6"/>
  <c r="AD113" i="6"/>
  <c r="AF113" i="6" s="1"/>
  <c r="AE113" i="6"/>
  <c r="AD114" i="6"/>
  <c r="AE114" i="6"/>
  <c r="AF114" i="6" s="1"/>
  <c r="AD115" i="6"/>
  <c r="AE115" i="6"/>
  <c r="AD116" i="6"/>
  <c r="AE116" i="6"/>
  <c r="AD117" i="6"/>
  <c r="AE117" i="6"/>
  <c r="AF117" i="6"/>
  <c r="AD118" i="6"/>
  <c r="AF118" i="6" s="1"/>
  <c r="AE118" i="6"/>
  <c r="AD119" i="6"/>
  <c r="AE119" i="6"/>
  <c r="AD120" i="6"/>
  <c r="AE120" i="6"/>
  <c r="AD121" i="6"/>
  <c r="AE121" i="6"/>
  <c r="AD122" i="6"/>
  <c r="AE122" i="6"/>
  <c r="AF122" i="6"/>
  <c r="AD123" i="6"/>
  <c r="AE123" i="6"/>
  <c r="AD124" i="6"/>
  <c r="AE124" i="6"/>
  <c r="AD125" i="6"/>
  <c r="AE125" i="6"/>
  <c r="AF125" i="6"/>
  <c r="AD126" i="6"/>
  <c r="AF126" i="6" s="1"/>
  <c r="AE126" i="6"/>
  <c r="AD127" i="6"/>
  <c r="AE127" i="6"/>
  <c r="AD128" i="6"/>
  <c r="AE128" i="6"/>
  <c r="AD129" i="6"/>
  <c r="AF129" i="6" s="1"/>
  <c r="AE129" i="6"/>
  <c r="AD130" i="6"/>
  <c r="AE130" i="6"/>
  <c r="AF130" i="6"/>
  <c r="AD131" i="6"/>
  <c r="AF131" i="6" s="1"/>
  <c r="AE131" i="6"/>
  <c r="AD132" i="6"/>
  <c r="AE132" i="6"/>
  <c r="AD133" i="6"/>
  <c r="AE133" i="6"/>
  <c r="AF133" i="6"/>
  <c r="AD134" i="6"/>
  <c r="AF134" i="6" s="1"/>
  <c r="AE134" i="6"/>
  <c r="AD135" i="6"/>
  <c r="AE135" i="6"/>
  <c r="AD136" i="6"/>
  <c r="AF136" i="6" s="1"/>
  <c r="AE136" i="6"/>
  <c r="AD137" i="6"/>
  <c r="AE137" i="6"/>
  <c r="AD138" i="6"/>
  <c r="AE138" i="6"/>
  <c r="AF138" i="6"/>
  <c r="AD139" i="6"/>
  <c r="AF139" i="6" s="1"/>
  <c r="AE139" i="6"/>
  <c r="AD140" i="6"/>
  <c r="AE140" i="6"/>
  <c r="AD141" i="6"/>
  <c r="AE141" i="6"/>
  <c r="AF141" i="6"/>
  <c r="AD142" i="6"/>
  <c r="AF142" i="6" s="1"/>
  <c r="AE142" i="6"/>
  <c r="AD143" i="6"/>
  <c r="AE143" i="6"/>
  <c r="AD144" i="6"/>
  <c r="AF144" i="6" s="1"/>
  <c r="AE144" i="6"/>
  <c r="AD145" i="6"/>
  <c r="AF145" i="6" s="1"/>
  <c r="AE145" i="6"/>
  <c r="AD146" i="6"/>
  <c r="AE146" i="6"/>
  <c r="AF146" i="6"/>
  <c r="AD147" i="6"/>
  <c r="AF147" i="6" s="1"/>
  <c r="AE147" i="6"/>
  <c r="AD148" i="6"/>
  <c r="AE148" i="6"/>
  <c r="AD149" i="6"/>
  <c r="AE149" i="6"/>
  <c r="AF149" i="6"/>
  <c r="AD150" i="6"/>
  <c r="AF150" i="6" s="1"/>
  <c r="AE150" i="6"/>
  <c r="AD151" i="6"/>
  <c r="AE151" i="6"/>
  <c r="AD152" i="6"/>
  <c r="AF152" i="6" s="1"/>
  <c r="AE152" i="6"/>
  <c r="AD153" i="6"/>
  <c r="AE153" i="6"/>
  <c r="AD154" i="6"/>
  <c r="AE154" i="6"/>
  <c r="AF154" i="6"/>
  <c r="AD155" i="6"/>
  <c r="AF155" i="6" s="1"/>
  <c r="AE155" i="6"/>
  <c r="AE156" i="6"/>
  <c r="AF156" i="6" s="1"/>
  <c r="AD156" i="6"/>
  <c r="P159" i="6"/>
  <c r="Q159" i="6"/>
  <c r="P161" i="6"/>
  <c r="I37" i="2" s="1"/>
  <c r="Q161" i="6"/>
  <c r="P162" i="6"/>
  <c r="J37" i="2" s="1"/>
  <c r="Q162" i="6"/>
  <c r="P163" i="6"/>
  <c r="K37" i="2" s="1"/>
  <c r="Q163" i="6"/>
  <c r="P164" i="6"/>
  <c r="L37" i="2" s="1"/>
  <c r="Q164" i="6"/>
  <c r="AF109" i="6" l="1"/>
  <c r="AF77" i="6"/>
  <c r="AF45" i="6"/>
  <c r="AF13" i="6"/>
  <c r="AF61" i="6"/>
  <c r="AF29" i="6"/>
  <c r="AF93" i="6"/>
  <c r="AF153" i="6"/>
  <c r="AF137" i="6"/>
  <c r="AF121" i="6"/>
  <c r="AF151" i="6"/>
  <c r="AF148" i="6"/>
  <c r="AF143" i="6"/>
  <c r="AF140" i="6"/>
  <c r="AF135" i="6"/>
  <c r="AF132" i="6"/>
  <c r="AF127" i="6"/>
  <c r="AF124" i="6"/>
  <c r="AF119" i="6"/>
  <c r="AF116" i="6"/>
  <c r="AF107" i="6"/>
  <c r="AF100" i="6"/>
  <c r="AF91" i="6"/>
  <c r="AF84" i="6"/>
  <c r="AF75" i="6"/>
  <c r="AF68" i="6"/>
  <c r="AF59" i="6"/>
  <c r="AF52" i="6"/>
  <c r="AF43" i="6"/>
  <c r="AF36" i="6"/>
  <c r="AF27" i="6"/>
  <c r="AF20" i="6"/>
  <c r="AF11" i="6"/>
  <c r="AF112" i="6"/>
  <c r="AF103" i="6"/>
  <c r="AF96" i="6"/>
  <c r="AF87" i="6"/>
  <c r="AF80" i="6"/>
  <c r="AF71" i="6"/>
  <c r="AF64" i="6"/>
  <c r="AF55" i="6"/>
  <c r="AF48" i="6"/>
  <c r="AF39" i="6"/>
  <c r="AF32" i="6"/>
  <c r="AF23" i="6"/>
  <c r="AF16" i="6"/>
  <c r="AF7" i="6"/>
  <c r="AF128" i="6"/>
  <c r="AF123" i="6"/>
  <c r="AF120" i="6"/>
  <c r="AF115" i="6"/>
  <c r="AF108" i="6"/>
  <c r="AF102" i="6"/>
  <c r="AF99" i="6"/>
  <c r="AF92" i="6"/>
  <c r="AF86" i="6"/>
  <c r="AF83" i="6"/>
  <c r="AF76" i="6"/>
  <c r="AF70" i="6"/>
  <c r="AF67" i="6"/>
  <c r="AF60" i="6"/>
  <c r="AF54" i="6"/>
  <c r="AF51" i="6"/>
  <c r="AF44" i="6"/>
  <c r="AF38" i="6"/>
  <c r="AF35" i="6"/>
  <c r="AF28" i="6"/>
  <c r="AF22" i="6"/>
  <c r="AF19" i="6"/>
  <c r="AF12" i="6"/>
  <c r="AF6" i="6"/>
  <c r="AH156" i="6"/>
  <c r="AG156" i="6"/>
  <c r="X164" i="6"/>
  <c r="W164" i="6"/>
  <c r="L38" i="2" s="1"/>
  <c r="X163" i="6"/>
  <c r="W163" i="6"/>
  <c r="K38" i="2" s="1"/>
  <c r="X162" i="6"/>
  <c r="W162" i="6"/>
  <c r="J38" i="2" s="1"/>
  <c r="X161" i="6"/>
  <c r="W161" i="6"/>
  <c r="I38" i="2" s="1"/>
  <c r="X159" i="6"/>
  <c r="W159" i="6"/>
  <c r="H162" i="1" l="1"/>
  <c r="H161" i="1"/>
  <c r="H160" i="1"/>
  <c r="H159" i="1"/>
  <c r="H157" i="1"/>
  <c r="F162" i="1"/>
  <c r="F161" i="1"/>
  <c r="F160" i="1"/>
  <c r="F159" i="1"/>
  <c r="F157" i="1"/>
  <c r="AG6" i="6" l="1"/>
  <c r="AH6" i="6"/>
  <c r="AG7" i="6"/>
  <c r="AH7" i="6"/>
  <c r="AH161" i="6" s="1"/>
  <c r="AG8" i="6"/>
  <c r="AH8" i="6"/>
  <c r="AG9" i="6"/>
  <c r="AH9" i="6"/>
  <c r="AH163" i="6" s="1"/>
  <c r="AG10" i="6"/>
  <c r="AH10" i="6"/>
  <c r="AG11" i="6"/>
  <c r="AH11" i="6"/>
  <c r="AG12" i="6"/>
  <c r="AH12" i="6"/>
  <c r="AG13" i="6"/>
  <c r="AH13" i="6"/>
  <c r="AG14" i="6"/>
  <c r="AH14" i="6"/>
  <c r="AG15" i="6"/>
  <c r="AH15" i="6"/>
  <c r="AG16" i="6"/>
  <c r="AH16" i="6"/>
  <c r="AG17" i="6"/>
  <c r="AH17" i="6"/>
  <c r="AG18" i="6"/>
  <c r="AH18" i="6"/>
  <c r="AG19" i="6"/>
  <c r="AH19" i="6"/>
  <c r="AG20" i="6"/>
  <c r="AH20" i="6"/>
  <c r="AG21" i="6"/>
  <c r="AH21" i="6"/>
  <c r="AG22" i="6"/>
  <c r="AH22" i="6"/>
  <c r="AG23" i="6"/>
  <c r="AH23" i="6"/>
  <c r="AG24" i="6"/>
  <c r="AH24" i="6"/>
  <c r="AG25" i="6"/>
  <c r="AH25" i="6"/>
  <c r="AG26" i="6"/>
  <c r="AH26" i="6"/>
  <c r="AG27" i="6"/>
  <c r="AH27" i="6"/>
  <c r="AG28" i="6"/>
  <c r="AH28" i="6"/>
  <c r="AG29" i="6"/>
  <c r="AH29" i="6"/>
  <c r="AG30" i="6"/>
  <c r="AH30" i="6"/>
  <c r="AG31" i="6"/>
  <c r="AH31" i="6"/>
  <c r="AG32" i="6"/>
  <c r="AH32" i="6"/>
  <c r="AG33" i="6"/>
  <c r="AH33" i="6"/>
  <c r="AG34" i="6"/>
  <c r="AH34" i="6"/>
  <c r="AG35" i="6"/>
  <c r="AH35" i="6"/>
  <c r="AG36" i="6"/>
  <c r="AH36" i="6"/>
  <c r="AG37" i="6"/>
  <c r="AH37" i="6"/>
  <c r="AG38" i="6"/>
  <c r="AH38" i="6"/>
  <c r="AG39" i="6"/>
  <c r="AH39" i="6"/>
  <c r="AG40" i="6"/>
  <c r="AH40" i="6"/>
  <c r="AG41" i="6"/>
  <c r="AH41" i="6"/>
  <c r="AG42" i="6"/>
  <c r="AH42" i="6"/>
  <c r="AG43" i="6"/>
  <c r="AH43" i="6"/>
  <c r="AG44" i="6"/>
  <c r="AH44" i="6"/>
  <c r="AG45" i="6"/>
  <c r="AH45" i="6"/>
  <c r="AG46" i="6"/>
  <c r="AH46" i="6"/>
  <c r="AG47" i="6"/>
  <c r="AH47" i="6"/>
  <c r="AG48" i="6"/>
  <c r="AH48" i="6"/>
  <c r="AG49" i="6"/>
  <c r="AH49" i="6"/>
  <c r="AG50" i="6"/>
  <c r="AH50" i="6"/>
  <c r="AG51" i="6"/>
  <c r="AH51" i="6"/>
  <c r="AG52" i="6"/>
  <c r="AH52" i="6"/>
  <c r="AG53" i="6"/>
  <c r="AH53" i="6"/>
  <c r="AG54" i="6"/>
  <c r="AH54" i="6"/>
  <c r="AG55" i="6"/>
  <c r="AH55" i="6"/>
  <c r="AG56" i="6"/>
  <c r="AH56" i="6"/>
  <c r="AG57" i="6"/>
  <c r="AH57" i="6"/>
  <c r="AG58" i="6"/>
  <c r="AH58" i="6"/>
  <c r="AG59" i="6"/>
  <c r="AH59" i="6"/>
  <c r="AG60" i="6"/>
  <c r="AH60" i="6"/>
  <c r="AG61" i="6"/>
  <c r="AH61" i="6"/>
  <c r="AG62" i="6"/>
  <c r="AH62" i="6"/>
  <c r="AG63" i="6"/>
  <c r="AH63" i="6"/>
  <c r="AG64" i="6"/>
  <c r="AH64" i="6"/>
  <c r="AG65" i="6"/>
  <c r="AH65" i="6"/>
  <c r="AG66" i="6"/>
  <c r="AH66" i="6"/>
  <c r="AG67" i="6"/>
  <c r="AH67" i="6"/>
  <c r="AG68" i="6"/>
  <c r="AH68" i="6"/>
  <c r="AG69" i="6"/>
  <c r="AH69" i="6"/>
  <c r="AG70" i="6"/>
  <c r="AH70" i="6"/>
  <c r="AG71" i="6"/>
  <c r="AH71" i="6"/>
  <c r="AG72" i="6"/>
  <c r="AH72" i="6"/>
  <c r="AG73" i="6"/>
  <c r="AH73" i="6"/>
  <c r="AG74" i="6"/>
  <c r="AH74" i="6"/>
  <c r="AG75" i="6"/>
  <c r="AH75" i="6"/>
  <c r="AG76" i="6"/>
  <c r="AH76" i="6"/>
  <c r="AG77" i="6"/>
  <c r="AH77" i="6"/>
  <c r="AG78" i="6"/>
  <c r="AH78" i="6"/>
  <c r="AG79" i="6"/>
  <c r="AH79" i="6"/>
  <c r="AG80" i="6"/>
  <c r="AH80" i="6"/>
  <c r="AG81" i="6"/>
  <c r="AH81" i="6"/>
  <c r="AG82" i="6"/>
  <c r="AH82" i="6"/>
  <c r="AG83" i="6"/>
  <c r="AH83" i="6"/>
  <c r="AG84" i="6"/>
  <c r="AH84" i="6"/>
  <c r="AG85" i="6"/>
  <c r="AH85" i="6"/>
  <c r="AG86" i="6"/>
  <c r="AH86" i="6"/>
  <c r="AG87" i="6"/>
  <c r="AH87" i="6"/>
  <c r="AG88" i="6"/>
  <c r="AH88" i="6"/>
  <c r="AG89" i="6"/>
  <c r="AH89" i="6"/>
  <c r="AG90" i="6"/>
  <c r="AH90" i="6"/>
  <c r="AG91" i="6"/>
  <c r="AH91" i="6"/>
  <c r="AG92" i="6"/>
  <c r="AH92" i="6"/>
  <c r="AG93" i="6"/>
  <c r="AH93" i="6"/>
  <c r="AG94" i="6"/>
  <c r="AH94" i="6"/>
  <c r="AG95" i="6"/>
  <c r="AH95" i="6"/>
  <c r="AG96" i="6"/>
  <c r="AH96" i="6"/>
  <c r="AG97" i="6"/>
  <c r="AH97" i="6"/>
  <c r="AG98" i="6"/>
  <c r="AH98" i="6"/>
  <c r="AG99" i="6"/>
  <c r="AH99" i="6"/>
  <c r="AG100" i="6"/>
  <c r="AH100" i="6"/>
  <c r="AG101" i="6"/>
  <c r="AH101" i="6"/>
  <c r="AG102" i="6"/>
  <c r="AH102" i="6"/>
  <c r="AG103" i="6"/>
  <c r="AH103" i="6"/>
  <c r="AG104" i="6"/>
  <c r="AH104" i="6"/>
  <c r="AG105" i="6"/>
  <c r="AH105" i="6"/>
  <c r="AG106" i="6"/>
  <c r="AH106" i="6"/>
  <c r="AG107" i="6"/>
  <c r="AH107" i="6"/>
  <c r="AG108" i="6"/>
  <c r="AH108" i="6"/>
  <c r="AG109" i="6"/>
  <c r="AH109" i="6"/>
  <c r="AG110" i="6"/>
  <c r="AH110" i="6"/>
  <c r="AG111" i="6"/>
  <c r="AH111" i="6"/>
  <c r="AG112" i="6"/>
  <c r="AH112" i="6"/>
  <c r="AG113" i="6"/>
  <c r="AH113" i="6"/>
  <c r="AG114" i="6"/>
  <c r="AH114" i="6"/>
  <c r="AG115" i="6"/>
  <c r="AH115" i="6"/>
  <c r="AG116" i="6"/>
  <c r="AH116" i="6"/>
  <c r="AG117" i="6"/>
  <c r="AH117" i="6"/>
  <c r="AG118" i="6"/>
  <c r="AH118" i="6"/>
  <c r="AG119" i="6"/>
  <c r="AH119" i="6"/>
  <c r="AG120" i="6"/>
  <c r="AH120" i="6"/>
  <c r="AG121" i="6"/>
  <c r="AH121" i="6"/>
  <c r="AG122" i="6"/>
  <c r="AH122" i="6"/>
  <c r="AG123" i="6"/>
  <c r="AH123" i="6"/>
  <c r="AG124" i="6"/>
  <c r="AH124" i="6"/>
  <c r="AG125" i="6"/>
  <c r="AH125" i="6"/>
  <c r="AG126" i="6"/>
  <c r="AH126" i="6"/>
  <c r="AG127" i="6"/>
  <c r="AH127" i="6"/>
  <c r="AG128" i="6"/>
  <c r="AH128" i="6"/>
  <c r="AG129" i="6"/>
  <c r="AH129" i="6"/>
  <c r="AG130" i="6"/>
  <c r="AH130" i="6"/>
  <c r="AG131" i="6"/>
  <c r="AH131" i="6"/>
  <c r="AG132" i="6"/>
  <c r="AH132" i="6"/>
  <c r="AG133" i="6"/>
  <c r="AH133" i="6"/>
  <c r="AG134" i="6"/>
  <c r="AH134" i="6"/>
  <c r="AG135" i="6"/>
  <c r="AH135" i="6"/>
  <c r="AG136" i="6"/>
  <c r="AH136" i="6"/>
  <c r="AG137" i="6"/>
  <c r="AH137" i="6"/>
  <c r="AG138" i="6"/>
  <c r="AH138" i="6"/>
  <c r="AG139" i="6"/>
  <c r="AH139" i="6"/>
  <c r="AG140" i="6"/>
  <c r="AH140" i="6"/>
  <c r="AG141" i="6"/>
  <c r="AH141" i="6"/>
  <c r="AG142" i="6"/>
  <c r="AH142" i="6"/>
  <c r="AG143" i="6"/>
  <c r="AH143" i="6"/>
  <c r="AG144" i="6"/>
  <c r="AH144" i="6"/>
  <c r="AG145" i="6"/>
  <c r="AH145" i="6"/>
  <c r="AG146" i="6"/>
  <c r="AH146" i="6"/>
  <c r="AG147" i="6"/>
  <c r="AH147" i="6"/>
  <c r="AG148" i="6"/>
  <c r="AH148" i="6"/>
  <c r="AG149" i="6"/>
  <c r="AH149" i="6"/>
  <c r="AG150" i="6"/>
  <c r="AH150" i="6"/>
  <c r="AG151" i="6"/>
  <c r="AH151" i="6"/>
  <c r="AG152" i="6"/>
  <c r="AH152" i="6"/>
  <c r="AG153" i="6"/>
  <c r="AH153" i="6"/>
  <c r="AG154" i="6"/>
  <c r="AH154" i="6"/>
  <c r="AG155" i="6"/>
  <c r="AH155" i="6"/>
  <c r="AH5" i="6"/>
  <c r="AH164" i="6" s="1"/>
  <c r="AG5" i="6"/>
  <c r="AE162" i="6"/>
  <c r="AE163" i="6"/>
  <c r="AE161" i="6"/>
  <c r="AE164" i="6"/>
  <c r="Y164" i="6"/>
  <c r="U164" i="6"/>
  <c r="T164" i="6"/>
  <c r="Y163" i="6"/>
  <c r="U163" i="6"/>
  <c r="T163" i="6"/>
  <c r="Y162" i="6"/>
  <c r="U162" i="6"/>
  <c r="T162" i="6"/>
  <c r="Y161" i="6"/>
  <c r="U161" i="6"/>
  <c r="T161" i="6"/>
  <c r="R164" i="6"/>
  <c r="N164" i="6"/>
  <c r="M164" i="6"/>
  <c r="R163" i="6"/>
  <c r="N163" i="6"/>
  <c r="M163" i="6"/>
  <c r="R162" i="6"/>
  <c r="N162" i="6"/>
  <c r="M162" i="6"/>
  <c r="R161" i="6"/>
  <c r="N161" i="6"/>
  <c r="M161" i="6"/>
  <c r="K164" i="6"/>
  <c r="J164" i="6"/>
  <c r="K163" i="6"/>
  <c r="J163" i="6"/>
  <c r="K162" i="6"/>
  <c r="J162" i="6"/>
  <c r="K161" i="6"/>
  <c r="J161" i="6"/>
  <c r="G164" i="6"/>
  <c r="F164" i="6"/>
  <c r="G163" i="6"/>
  <c r="F163" i="6"/>
  <c r="G162" i="6"/>
  <c r="F162" i="6"/>
  <c r="G161" i="6"/>
  <c r="F161" i="6"/>
  <c r="P164" i="5"/>
  <c r="O164" i="5"/>
  <c r="N164" i="5"/>
  <c r="P163" i="5"/>
  <c r="O163" i="5"/>
  <c r="N163" i="5"/>
  <c r="P162" i="5"/>
  <c r="O162" i="5"/>
  <c r="N162" i="5"/>
  <c r="P161" i="5"/>
  <c r="O161" i="5"/>
  <c r="N161" i="5"/>
  <c r="L164" i="5"/>
  <c r="K164" i="5"/>
  <c r="J164" i="5"/>
  <c r="L163" i="5"/>
  <c r="K163" i="5"/>
  <c r="J163" i="5"/>
  <c r="L162" i="5"/>
  <c r="K162" i="5"/>
  <c r="J162" i="5"/>
  <c r="L161" i="5"/>
  <c r="K161" i="5"/>
  <c r="J161" i="5"/>
  <c r="H164" i="5"/>
  <c r="G164" i="5"/>
  <c r="F164" i="5"/>
  <c r="H163" i="5"/>
  <c r="G163" i="5"/>
  <c r="F163" i="5"/>
  <c r="H162" i="5"/>
  <c r="G162" i="5"/>
  <c r="F162" i="5"/>
  <c r="H161" i="5"/>
  <c r="G161" i="5"/>
  <c r="F161" i="5"/>
  <c r="P164" i="4"/>
  <c r="O164" i="4"/>
  <c r="N164" i="4"/>
  <c r="P163" i="4"/>
  <c r="O163" i="4"/>
  <c r="N163" i="4"/>
  <c r="P162" i="4"/>
  <c r="O162" i="4"/>
  <c r="N162" i="4"/>
  <c r="P161" i="4"/>
  <c r="O161" i="4"/>
  <c r="N161" i="4"/>
  <c r="L164" i="4"/>
  <c r="K164" i="4"/>
  <c r="J164" i="4"/>
  <c r="L163" i="4"/>
  <c r="K163" i="4"/>
  <c r="J163" i="4"/>
  <c r="L162" i="4"/>
  <c r="K162" i="4"/>
  <c r="J162" i="4"/>
  <c r="L161" i="4"/>
  <c r="K161" i="4"/>
  <c r="J161" i="4"/>
  <c r="G161" i="4"/>
  <c r="H161" i="4"/>
  <c r="G162" i="4"/>
  <c r="H162" i="4"/>
  <c r="G163" i="4"/>
  <c r="H163" i="4"/>
  <c r="G164" i="4"/>
  <c r="H164" i="4"/>
  <c r="F164" i="4"/>
  <c r="F163" i="4"/>
  <c r="F162" i="4"/>
  <c r="F161" i="4"/>
  <c r="AH162" i="6" l="1"/>
  <c r="AG162" i="6"/>
  <c r="AG164" i="6"/>
  <c r="AG163" i="6"/>
  <c r="AG159" i="6"/>
  <c r="AE159" i="6"/>
  <c r="AG161" i="6"/>
  <c r="AD162" i="6"/>
  <c r="AD163" i="6"/>
  <c r="AD161" i="6"/>
  <c r="AF163" i="6"/>
  <c r="AF161" i="6"/>
  <c r="AD159" i="6"/>
  <c r="AD164" i="6"/>
  <c r="AH159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R5" i="5"/>
  <c r="S5" i="5"/>
  <c r="T5" i="5"/>
  <c r="R6" i="5"/>
  <c r="S6" i="5"/>
  <c r="T6" i="5"/>
  <c r="R7" i="5"/>
  <c r="S7" i="5"/>
  <c r="T7" i="5"/>
  <c r="R8" i="5"/>
  <c r="S8" i="5"/>
  <c r="T8" i="5"/>
  <c r="R9" i="5"/>
  <c r="S9" i="5"/>
  <c r="T9" i="5"/>
  <c r="R10" i="5"/>
  <c r="S10" i="5"/>
  <c r="T10" i="5"/>
  <c r="R11" i="5"/>
  <c r="S11" i="5"/>
  <c r="T11" i="5"/>
  <c r="R12" i="5"/>
  <c r="S12" i="5"/>
  <c r="T12" i="5"/>
  <c r="R13" i="5"/>
  <c r="S13" i="5"/>
  <c r="T13" i="5"/>
  <c r="R14" i="5"/>
  <c r="S14" i="5"/>
  <c r="T14" i="5"/>
  <c r="R15" i="5"/>
  <c r="S15" i="5"/>
  <c r="T15" i="5"/>
  <c r="R16" i="5"/>
  <c r="S16" i="5"/>
  <c r="T16" i="5"/>
  <c r="R17" i="5"/>
  <c r="S17" i="5"/>
  <c r="T17" i="5"/>
  <c r="R18" i="5"/>
  <c r="S18" i="5"/>
  <c r="T18" i="5"/>
  <c r="R19" i="5"/>
  <c r="S19" i="5"/>
  <c r="T19" i="5"/>
  <c r="R20" i="5"/>
  <c r="S20" i="5"/>
  <c r="T20" i="5"/>
  <c r="R21" i="5"/>
  <c r="S21" i="5"/>
  <c r="T21" i="5"/>
  <c r="R22" i="5"/>
  <c r="S22" i="5"/>
  <c r="T22" i="5"/>
  <c r="R23" i="5"/>
  <c r="S23" i="5"/>
  <c r="T23" i="5"/>
  <c r="R24" i="5"/>
  <c r="S24" i="5"/>
  <c r="T24" i="5"/>
  <c r="R25" i="5"/>
  <c r="S25" i="5"/>
  <c r="T25" i="5"/>
  <c r="R26" i="5"/>
  <c r="S26" i="5"/>
  <c r="T26" i="5"/>
  <c r="R27" i="5"/>
  <c r="S27" i="5"/>
  <c r="T27" i="5"/>
  <c r="R28" i="5"/>
  <c r="S28" i="5"/>
  <c r="T28" i="5"/>
  <c r="R29" i="5"/>
  <c r="S29" i="5"/>
  <c r="T29" i="5"/>
  <c r="R30" i="5"/>
  <c r="S30" i="5"/>
  <c r="T30" i="5"/>
  <c r="R31" i="5"/>
  <c r="S31" i="5"/>
  <c r="T31" i="5"/>
  <c r="R32" i="5"/>
  <c r="S32" i="5"/>
  <c r="T32" i="5"/>
  <c r="R33" i="5"/>
  <c r="S33" i="5"/>
  <c r="T33" i="5"/>
  <c r="R34" i="5"/>
  <c r="S34" i="5"/>
  <c r="T34" i="5"/>
  <c r="R35" i="5"/>
  <c r="S35" i="5"/>
  <c r="T35" i="5"/>
  <c r="R36" i="5"/>
  <c r="S36" i="5"/>
  <c r="T36" i="5"/>
  <c r="R37" i="5"/>
  <c r="S37" i="5"/>
  <c r="T37" i="5"/>
  <c r="R38" i="5"/>
  <c r="S38" i="5"/>
  <c r="T38" i="5"/>
  <c r="R39" i="5"/>
  <c r="S39" i="5"/>
  <c r="T39" i="5"/>
  <c r="R40" i="5"/>
  <c r="S40" i="5"/>
  <c r="T40" i="5"/>
  <c r="R41" i="5"/>
  <c r="S41" i="5"/>
  <c r="T41" i="5"/>
  <c r="R42" i="5"/>
  <c r="S42" i="5"/>
  <c r="T42" i="5"/>
  <c r="R43" i="5"/>
  <c r="S43" i="5"/>
  <c r="T43" i="5"/>
  <c r="R44" i="5"/>
  <c r="S44" i="5"/>
  <c r="T44" i="5"/>
  <c r="R45" i="5"/>
  <c r="S45" i="5"/>
  <c r="T45" i="5"/>
  <c r="R46" i="5"/>
  <c r="S46" i="5"/>
  <c r="T46" i="5"/>
  <c r="R47" i="5"/>
  <c r="S47" i="5"/>
  <c r="T47" i="5"/>
  <c r="R48" i="5"/>
  <c r="S48" i="5"/>
  <c r="T48" i="5"/>
  <c r="R49" i="5"/>
  <c r="S49" i="5"/>
  <c r="T49" i="5"/>
  <c r="R50" i="5"/>
  <c r="S50" i="5"/>
  <c r="T50" i="5"/>
  <c r="R51" i="5"/>
  <c r="S51" i="5"/>
  <c r="T51" i="5"/>
  <c r="R52" i="5"/>
  <c r="S52" i="5"/>
  <c r="T52" i="5"/>
  <c r="R53" i="5"/>
  <c r="S53" i="5"/>
  <c r="T53" i="5"/>
  <c r="R54" i="5"/>
  <c r="S54" i="5"/>
  <c r="T54" i="5"/>
  <c r="R55" i="5"/>
  <c r="S55" i="5"/>
  <c r="T55" i="5"/>
  <c r="R56" i="5"/>
  <c r="S56" i="5"/>
  <c r="T56" i="5"/>
  <c r="R57" i="5"/>
  <c r="S57" i="5"/>
  <c r="T57" i="5"/>
  <c r="R58" i="5"/>
  <c r="S58" i="5"/>
  <c r="T58" i="5"/>
  <c r="R59" i="5"/>
  <c r="S59" i="5"/>
  <c r="T59" i="5"/>
  <c r="R60" i="5"/>
  <c r="S60" i="5"/>
  <c r="T60" i="5"/>
  <c r="R61" i="5"/>
  <c r="S61" i="5"/>
  <c r="T61" i="5"/>
  <c r="R62" i="5"/>
  <c r="S62" i="5"/>
  <c r="T62" i="5"/>
  <c r="R63" i="5"/>
  <c r="S63" i="5"/>
  <c r="T63" i="5"/>
  <c r="R64" i="5"/>
  <c r="S64" i="5"/>
  <c r="T64" i="5"/>
  <c r="R65" i="5"/>
  <c r="S65" i="5"/>
  <c r="T65" i="5"/>
  <c r="R66" i="5"/>
  <c r="S66" i="5"/>
  <c r="T66" i="5"/>
  <c r="R67" i="5"/>
  <c r="S67" i="5"/>
  <c r="T67" i="5"/>
  <c r="R68" i="5"/>
  <c r="S68" i="5"/>
  <c r="T68" i="5"/>
  <c r="R69" i="5"/>
  <c r="S69" i="5"/>
  <c r="T69" i="5"/>
  <c r="R70" i="5"/>
  <c r="S70" i="5"/>
  <c r="T70" i="5"/>
  <c r="R71" i="5"/>
  <c r="S71" i="5"/>
  <c r="T71" i="5"/>
  <c r="R72" i="5"/>
  <c r="S72" i="5"/>
  <c r="T72" i="5"/>
  <c r="R73" i="5"/>
  <c r="S73" i="5"/>
  <c r="T73" i="5"/>
  <c r="R74" i="5"/>
  <c r="S74" i="5"/>
  <c r="T74" i="5"/>
  <c r="R75" i="5"/>
  <c r="S75" i="5"/>
  <c r="T75" i="5"/>
  <c r="R76" i="5"/>
  <c r="S76" i="5"/>
  <c r="T76" i="5"/>
  <c r="R77" i="5"/>
  <c r="S77" i="5"/>
  <c r="T77" i="5"/>
  <c r="R78" i="5"/>
  <c r="S78" i="5"/>
  <c r="T78" i="5"/>
  <c r="R79" i="5"/>
  <c r="S79" i="5"/>
  <c r="T79" i="5"/>
  <c r="R80" i="5"/>
  <c r="S80" i="5"/>
  <c r="T80" i="5"/>
  <c r="R81" i="5"/>
  <c r="S81" i="5"/>
  <c r="T81" i="5"/>
  <c r="R82" i="5"/>
  <c r="S82" i="5"/>
  <c r="T82" i="5"/>
  <c r="R83" i="5"/>
  <c r="S83" i="5"/>
  <c r="T83" i="5"/>
  <c r="R84" i="5"/>
  <c r="S84" i="5"/>
  <c r="T84" i="5"/>
  <c r="R85" i="5"/>
  <c r="S85" i="5"/>
  <c r="T85" i="5"/>
  <c r="R86" i="5"/>
  <c r="S86" i="5"/>
  <c r="T86" i="5"/>
  <c r="R87" i="5"/>
  <c r="S87" i="5"/>
  <c r="T87" i="5"/>
  <c r="R88" i="5"/>
  <c r="S88" i="5"/>
  <c r="T88" i="5"/>
  <c r="R89" i="5"/>
  <c r="S89" i="5"/>
  <c r="T89" i="5"/>
  <c r="R90" i="5"/>
  <c r="S90" i="5"/>
  <c r="T90" i="5"/>
  <c r="R91" i="5"/>
  <c r="S91" i="5"/>
  <c r="T91" i="5"/>
  <c r="R92" i="5"/>
  <c r="S92" i="5"/>
  <c r="T92" i="5"/>
  <c r="R93" i="5"/>
  <c r="S93" i="5"/>
  <c r="T93" i="5"/>
  <c r="R94" i="5"/>
  <c r="S94" i="5"/>
  <c r="T94" i="5"/>
  <c r="R95" i="5"/>
  <c r="S95" i="5"/>
  <c r="T95" i="5"/>
  <c r="R96" i="5"/>
  <c r="S96" i="5"/>
  <c r="T96" i="5"/>
  <c r="R97" i="5"/>
  <c r="S97" i="5"/>
  <c r="T97" i="5"/>
  <c r="R98" i="5"/>
  <c r="S98" i="5"/>
  <c r="T98" i="5"/>
  <c r="R99" i="5"/>
  <c r="S99" i="5"/>
  <c r="T99" i="5"/>
  <c r="R100" i="5"/>
  <c r="S100" i="5"/>
  <c r="T100" i="5"/>
  <c r="R101" i="5"/>
  <c r="S101" i="5"/>
  <c r="T101" i="5"/>
  <c r="R102" i="5"/>
  <c r="S102" i="5"/>
  <c r="T102" i="5"/>
  <c r="R103" i="5"/>
  <c r="S103" i="5"/>
  <c r="T103" i="5"/>
  <c r="R104" i="5"/>
  <c r="S104" i="5"/>
  <c r="T104" i="5"/>
  <c r="R105" i="5"/>
  <c r="S105" i="5"/>
  <c r="T105" i="5"/>
  <c r="R106" i="5"/>
  <c r="S106" i="5"/>
  <c r="T106" i="5"/>
  <c r="R107" i="5"/>
  <c r="S107" i="5"/>
  <c r="T107" i="5"/>
  <c r="R108" i="5"/>
  <c r="S108" i="5"/>
  <c r="T108" i="5"/>
  <c r="R109" i="5"/>
  <c r="S109" i="5"/>
  <c r="T109" i="5"/>
  <c r="R110" i="5"/>
  <c r="S110" i="5"/>
  <c r="T110" i="5"/>
  <c r="R111" i="5"/>
  <c r="S111" i="5"/>
  <c r="T111" i="5"/>
  <c r="R112" i="5"/>
  <c r="S112" i="5"/>
  <c r="T112" i="5"/>
  <c r="R113" i="5"/>
  <c r="S113" i="5"/>
  <c r="T113" i="5"/>
  <c r="R114" i="5"/>
  <c r="S114" i="5"/>
  <c r="T114" i="5"/>
  <c r="R115" i="5"/>
  <c r="S115" i="5"/>
  <c r="T115" i="5"/>
  <c r="R116" i="5"/>
  <c r="S116" i="5"/>
  <c r="T116" i="5"/>
  <c r="R117" i="5"/>
  <c r="S117" i="5"/>
  <c r="T117" i="5"/>
  <c r="R118" i="5"/>
  <c r="S118" i="5"/>
  <c r="T118" i="5"/>
  <c r="R119" i="5"/>
  <c r="S119" i="5"/>
  <c r="T119" i="5"/>
  <c r="R120" i="5"/>
  <c r="S120" i="5"/>
  <c r="T120" i="5"/>
  <c r="R121" i="5"/>
  <c r="S121" i="5"/>
  <c r="T121" i="5"/>
  <c r="R122" i="5"/>
  <c r="S122" i="5"/>
  <c r="T122" i="5"/>
  <c r="R123" i="5"/>
  <c r="S123" i="5"/>
  <c r="T123" i="5"/>
  <c r="R124" i="5"/>
  <c r="S124" i="5"/>
  <c r="T124" i="5"/>
  <c r="R125" i="5"/>
  <c r="S125" i="5"/>
  <c r="T125" i="5"/>
  <c r="R126" i="5"/>
  <c r="S126" i="5"/>
  <c r="T126" i="5"/>
  <c r="R127" i="5"/>
  <c r="S127" i="5"/>
  <c r="T127" i="5"/>
  <c r="R128" i="5"/>
  <c r="S128" i="5"/>
  <c r="T128" i="5"/>
  <c r="R129" i="5"/>
  <c r="S129" i="5"/>
  <c r="T129" i="5"/>
  <c r="R130" i="5"/>
  <c r="S130" i="5"/>
  <c r="T130" i="5"/>
  <c r="R131" i="5"/>
  <c r="S131" i="5"/>
  <c r="T131" i="5"/>
  <c r="R132" i="5"/>
  <c r="S132" i="5"/>
  <c r="T132" i="5"/>
  <c r="R133" i="5"/>
  <c r="S133" i="5"/>
  <c r="T133" i="5"/>
  <c r="R134" i="5"/>
  <c r="S134" i="5"/>
  <c r="T134" i="5"/>
  <c r="R135" i="5"/>
  <c r="S135" i="5"/>
  <c r="T135" i="5"/>
  <c r="R136" i="5"/>
  <c r="S136" i="5"/>
  <c r="T136" i="5"/>
  <c r="R137" i="5"/>
  <c r="S137" i="5"/>
  <c r="T137" i="5"/>
  <c r="R138" i="5"/>
  <c r="S138" i="5"/>
  <c r="T138" i="5"/>
  <c r="R139" i="5"/>
  <c r="S139" i="5"/>
  <c r="T139" i="5"/>
  <c r="R140" i="5"/>
  <c r="S140" i="5"/>
  <c r="T140" i="5"/>
  <c r="R141" i="5"/>
  <c r="S141" i="5"/>
  <c r="T141" i="5"/>
  <c r="R142" i="5"/>
  <c r="S142" i="5"/>
  <c r="T142" i="5"/>
  <c r="R143" i="5"/>
  <c r="S143" i="5"/>
  <c r="T143" i="5"/>
  <c r="R144" i="5"/>
  <c r="S144" i="5"/>
  <c r="T144" i="5"/>
  <c r="R145" i="5"/>
  <c r="S145" i="5"/>
  <c r="T145" i="5"/>
  <c r="R146" i="5"/>
  <c r="S146" i="5"/>
  <c r="T146" i="5"/>
  <c r="R147" i="5"/>
  <c r="S147" i="5"/>
  <c r="T147" i="5"/>
  <c r="R148" i="5"/>
  <c r="S148" i="5"/>
  <c r="T148" i="5"/>
  <c r="R149" i="5"/>
  <c r="S149" i="5"/>
  <c r="T149" i="5"/>
  <c r="R150" i="5"/>
  <c r="S150" i="5"/>
  <c r="T150" i="5"/>
  <c r="R151" i="5"/>
  <c r="S151" i="5"/>
  <c r="T151" i="5"/>
  <c r="R152" i="5"/>
  <c r="S152" i="5"/>
  <c r="T152" i="5"/>
  <c r="R153" i="5"/>
  <c r="S153" i="5"/>
  <c r="T153" i="5"/>
  <c r="R154" i="5"/>
  <c r="S154" i="5"/>
  <c r="T154" i="5"/>
  <c r="R155" i="5"/>
  <c r="S155" i="5"/>
  <c r="T155" i="5"/>
  <c r="T156" i="5"/>
  <c r="S156" i="5"/>
  <c r="R156" i="5"/>
  <c r="R5" i="4"/>
  <c r="S5" i="4"/>
  <c r="T5" i="4"/>
  <c r="R6" i="4"/>
  <c r="S6" i="4"/>
  <c r="T6" i="4"/>
  <c r="R7" i="4"/>
  <c r="S7" i="4"/>
  <c r="T7" i="4"/>
  <c r="R8" i="4"/>
  <c r="S8" i="4"/>
  <c r="T8" i="4"/>
  <c r="R9" i="4"/>
  <c r="S9" i="4"/>
  <c r="T9" i="4"/>
  <c r="R10" i="4"/>
  <c r="S10" i="4"/>
  <c r="T10" i="4"/>
  <c r="R11" i="4"/>
  <c r="S11" i="4"/>
  <c r="T11" i="4"/>
  <c r="R12" i="4"/>
  <c r="S12" i="4"/>
  <c r="T12" i="4"/>
  <c r="R13" i="4"/>
  <c r="S13" i="4"/>
  <c r="T13" i="4"/>
  <c r="R14" i="4"/>
  <c r="S14" i="4"/>
  <c r="T14" i="4"/>
  <c r="R15" i="4"/>
  <c r="S15" i="4"/>
  <c r="T15" i="4"/>
  <c r="R16" i="4"/>
  <c r="S16" i="4"/>
  <c r="T16" i="4"/>
  <c r="R17" i="4"/>
  <c r="S17" i="4"/>
  <c r="T17" i="4"/>
  <c r="R18" i="4"/>
  <c r="S18" i="4"/>
  <c r="T18" i="4"/>
  <c r="R19" i="4"/>
  <c r="S19" i="4"/>
  <c r="T19" i="4"/>
  <c r="R20" i="4"/>
  <c r="S20" i="4"/>
  <c r="T20" i="4"/>
  <c r="R21" i="4"/>
  <c r="S21" i="4"/>
  <c r="T21" i="4"/>
  <c r="R22" i="4"/>
  <c r="S22" i="4"/>
  <c r="T22" i="4"/>
  <c r="R23" i="4"/>
  <c r="S23" i="4"/>
  <c r="T23" i="4"/>
  <c r="R24" i="4"/>
  <c r="S24" i="4"/>
  <c r="T24" i="4"/>
  <c r="R25" i="4"/>
  <c r="S25" i="4"/>
  <c r="T25" i="4"/>
  <c r="R26" i="4"/>
  <c r="S26" i="4"/>
  <c r="T26" i="4"/>
  <c r="R27" i="4"/>
  <c r="S27" i="4"/>
  <c r="T27" i="4"/>
  <c r="R28" i="4"/>
  <c r="S28" i="4"/>
  <c r="T28" i="4"/>
  <c r="R29" i="4"/>
  <c r="S29" i="4"/>
  <c r="T29" i="4"/>
  <c r="R30" i="4"/>
  <c r="S30" i="4"/>
  <c r="T30" i="4"/>
  <c r="R31" i="4"/>
  <c r="S31" i="4"/>
  <c r="T31" i="4"/>
  <c r="R32" i="4"/>
  <c r="S32" i="4"/>
  <c r="T32" i="4"/>
  <c r="R33" i="4"/>
  <c r="S33" i="4"/>
  <c r="T33" i="4"/>
  <c r="R34" i="4"/>
  <c r="S34" i="4"/>
  <c r="T34" i="4"/>
  <c r="R35" i="4"/>
  <c r="S35" i="4"/>
  <c r="T35" i="4"/>
  <c r="R36" i="4"/>
  <c r="S36" i="4"/>
  <c r="T36" i="4"/>
  <c r="R37" i="4"/>
  <c r="S37" i="4"/>
  <c r="T37" i="4"/>
  <c r="R38" i="4"/>
  <c r="S38" i="4"/>
  <c r="T38" i="4"/>
  <c r="R39" i="4"/>
  <c r="S39" i="4"/>
  <c r="T39" i="4"/>
  <c r="R40" i="4"/>
  <c r="S40" i="4"/>
  <c r="T40" i="4"/>
  <c r="R41" i="4"/>
  <c r="S41" i="4"/>
  <c r="T41" i="4"/>
  <c r="R42" i="4"/>
  <c r="S42" i="4"/>
  <c r="T42" i="4"/>
  <c r="R43" i="4"/>
  <c r="S43" i="4"/>
  <c r="T43" i="4"/>
  <c r="R44" i="4"/>
  <c r="S44" i="4"/>
  <c r="T44" i="4"/>
  <c r="R45" i="4"/>
  <c r="S45" i="4"/>
  <c r="T45" i="4"/>
  <c r="R46" i="4"/>
  <c r="S46" i="4"/>
  <c r="T46" i="4"/>
  <c r="R47" i="4"/>
  <c r="S47" i="4"/>
  <c r="T47" i="4"/>
  <c r="R48" i="4"/>
  <c r="S48" i="4"/>
  <c r="T48" i="4"/>
  <c r="R49" i="4"/>
  <c r="S49" i="4"/>
  <c r="T49" i="4"/>
  <c r="R50" i="4"/>
  <c r="S50" i="4"/>
  <c r="T50" i="4"/>
  <c r="R51" i="4"/>
  <c r="S51" i="4"/>
  <c r="T51" i="4"/>
  <c r="R52" i="4"/>
  <c r="S52" i="4"/>
  <c r="T52" i="4"/>
  <c r="R53" i="4"/>
  <c r="S53" i="4"/>
  <c r="T53" i="4"/>
  <c r="R54" i="4"/>
  <c r="S54" i="4"/>
  <c r="T54" i="4"/>
  <c r="R55" i="4"/>
  <c r="S55" i="4"/>
  <c r="T55" i="4"/>
  <c r="R56" i="4"/>
  <c r="S56" i="4"/>
  <c r="T56" i="4"/>
  <c r="R57" i="4"/>
  <c r="S57" i="4"/>
  <c r="T57" i="4"/>
  <c r="R58" i="4"/>
  <c r="S58" i="4"/>
  <c r="T58" i="4"/>
  <c r="R59" i="4"/>
  <c r="S59" i="4"/>
  <c r="T59" i="4"/>
  <c r="R60" i="4"/>
  <c r="S60" i="4"/>
  <c r="T60" i="4"/>
  <c r="R61" i="4"/>
  <c r="S61" i="4"/>
  <c r="T61" i="4"/>
  <c r="R62" i="4"/>
  <c r="S62" i="4"/>
  <c r="T62" i="4"/>
  <c r="R63" i="4"/>
  <c r="S63" i="4"/>
  <c r="T63" i="4"/>
  <c r="R64" i="4"/>
  <c r="S64" i="4"/>
  <c r="T64" i="4"/>
  <c r="R65" i="4"/>
  <c r="S65" i="4"/>
  <c r="T65" i="4"/>
  <c r="R66" i="4"/>
  <c r="S66" i="4"/>
  <c r="T66" i="4"/>
  <c r="R67" i="4"/>
  <c r="S67" i="4"/>
  <c r="T67" i="4"/>
  <c r="R68" i="4"/>
  <c r="S68" i="4"/>
  <c r="T68" i="4"/>
  <c r="R69" i="4"/>
  <c r="S69" i="4"/>
  <c r="T69" i="4"/>
  <c r="R70" i="4"/>
  <c r="S70" i="4"/>
  <c r="T70" i="4"/>
  <c r="R71" i="4"/>
  <c r="S71" i="4"/>
  <c r="T71" i="4"/>
  <c r="R72" i="4"/>
  <c r="S72" i="4"/>
  <c r="T72" i="4"/>
  <c r="R73" i="4"/>
  <c r="S73" i="4"/>
  <c r="T73" i="4"/>
  <c r="R74" i="4"/>
  <c r="S74" i="4"/>
  <c r="T74" i="4"/>
  <c r="R75" i="4"/>
  <c r="S75" i="4"/>
  <c r="T75" i="4"/>
  <c r="R76" i="4"/>
  <c r="S76" i="4"/>
  <c r="T76" i="4"/>
  <c r="R77" i="4"/>
  <c r="S77" i="4"/>
  <c r="T77" i="4"/>
  <c r="R78" i="4"/>
  <c r="S78" i="4"/>
  <c r="T78" i="4"/>
  <c r="R79" i="4"/>
  <c r="S79" i="4"/>
  <c r="T79" i="4"/>
  <c r="R80" i="4"/>
  <c r="S80" i="4"/>
  <c r="T80" i="4"/>
  <c r="R81" i="4"/>
  <c r="S81" i="4"/>
  <c r="T81" i="4"/>
  <c r="R82" i="4"/>
  <c r="S82" i="4"/>
  <c r="T82" i="4"/>
  <c r="R83" i="4"/>
  <c r="S83" i="4"/>
  <c r="T83" i="4"/>
  <c r="R84" i="4"/>
  <c r="S84" i="4"/>
  <c r="T84" i="4"/>
  <c r="R85" i="4"/>
  <c r="S85" i="4"/>
  <c r="T85" i="4"/>
  <c r="R86" i="4"/>
  <c r="S86" i="4"/>
  <c r="T86" i="4"/>
  <c r="R87" i="4"/>
  <c r="S87" i="4"/>
  <c r="T87" i="4"/>
  <c r="R88" i="4"/>
  <c r="S88" i="4"/>
  <c r="T88" i="4"/>
  <c r="R89" i="4"/>
  <c r="S89" i="4"/>
  <c r="T89" i="4"/>
  <c r="R90" i="4"/>
  <c r="S90" i="4"/>
  <c r="T90" i="4"/>
  <c r="R91" i="4"/>
  <c r="S91" i="4"/>
  <c r="T91" i="4"/>
  <c r="R92" i="4"/>
  <c r="S92" i="4"/>
  <c r="T92" i="4"/>
  <c r="R93" i="4"/>
  <c r="S93" i="4"/>
  <c r="T93" i="4"/>
  <c r="R94" i="4"/>
  <c r="S94" i="4"/>
  <c r="T94" i="4"/>
  <c r="R95" i="4"/>
  <c r="S95" i="4"/>
  <c r="T95" i="4"/>
  <c r="R96" i="4"/>
  <c r="S96" i="4"/>
  <c r="T96" i="4"/>
  <c r="R97" i="4"/>
  <c r="S97" i="4"/>
  <c r="T97" i="4"/>
  <c r="R98" i="4"/>
  <c r="S98" i="4"/>
  <c r="T98" i="4"/>
  <c r="R99" i="4"/>
  <c r="S99" i="4"/>
  <c r="T99" i="4"/>
  <c r="R100" i="4"/>
  <c r="S100" i="4"/>
  <c r="T100" i="4"/>
  <c r="R101" i="4"/>
  <c r="S101" i="4"/>
  <c r="T101" i="4"/>
  <c r="R102" i="4"/>
  <c r="S102" i="4"/>
  <c r="T102" i="4"/>
  <c r="R103" i="4"/>
  <c r="S103" i="4"/>
  <c r="T103" i="4"/>
  <c r="R104" i="4"/>
  <c r="S104" i="4"/>
  <c r="T104" i="4"/>
  <c r="R105" i="4"/>
  <c r="S105" i="4"/>
  <c r="T105" i="4"/>
  <c r="R106" i="4"/>
  <c r="S106" i="4"/>
  <c r="T106" i="4"/>
  <c r="R107" i="4"/>
  <c r="S107" i="4"/>
  <c r="T107" i="4"/>
  <c r="R108" i="4"/>
  <c r="S108" i="4"/>
  <c r="T108" i="4"/>
  <c r="R109" i="4"/>
  <c r="S109" i="4"/>
  <c r="T109" i="4"/>
  <c r="R110" i="4"/>
  <c r="S110" i="4"/>
  <c r="T110" i="4"/>
  <c r="R111" i="4"/>
  <c r="S111" i="4"/>
  <c r="T111" i="4"/>
  <c r="R112" i="4"/>
  <c r="S112" i="4"/>
  <c r="T112" i="4"/>
  <c r="R113" i="4"/>
  <c r="S113" i="4"/>
  <c r="T113" i="4"/>
  <c r="R114" i="4"/>
  <c r="S114" i="4"/>
  <c r="T114" i="4"/>
  <c r="R115" i="4"/>
  <c r="S115" i="4"/>
  <c r="T115" i="4"/>
  <c r="R116" i="4"/>
  <c r="S116" i="4"/>
  <c r="T116" i="4"/>
  <c r="R117" i="4"/>
  <c r="S117" i="4"/>
  <c r="T117" i="4"/>
  <c r="R118" i="4"/>
  <c r="S118" i="4"/>
  <c r="T118" i="4"/>
  <c r="R119" i="4"/>
  <c r="S119" i="4"/>
  <c r="T119" i="4"/>
  <c r="R120" i="4"/>
  <c r="S120" i="4"/>
  <c r="T120" i="4"/>
  <c r="R121" i="4"/>
  <c r="S121" i="4"/>
  <c r="T121" i="4"/>
  <c r="R122" i="4"/>
  <c r="S122" i="4"/>
  <c r="T122" i="4"/>
  <c r="R123" i="4"/>
  <c r="S123" i="4"/>
  <c r="T123" i="4"/>
  <c r="R124" i="4"/>
  <c r="S124" i="4"/>
  <c r="T124" i="4"/>
  <c r="R125" i="4"/>
  <c r="S125" i="4"/>
  <c r="T125" i="4"/>
  <c r="R126" i="4"/>
  <c r="S126" i="4"/>
  <c r="T126" i="4"/>
  <c r="R127" i="4"/>
  <c r="S127" i="4"/>
  <c r="T127" i="4"/>
  <c r="R128" i="4"/>
  <c r="S128" i="4"/>
  <c r="T128" i="4"/>
  <c r="R129" i="4"/>
  <c r="S129" i="4"/>
  <c r="T129" i="4"/>
  <c r="R130" i="4"/>
  <c r="S130" i="4"/>
  <c r="T130" i="4"/>
  <c r="R131" i="4"/>
  <c r="S131" i="4"/>
  <c r="T131" i="4"/>
  <c r="R132" i="4"/>
  <c r="S132" i="4"/>
  <c r="T132" i="4"/>
  <c r="R133" i="4"/>
  <c r="S133" i="4"/>
  <c r="T133" i="4"/>
  <c r="R134" i="4"/>
  <c r="S134" i="4"/>
  <c r="T134" i="4"/>
  <c r="R135" i="4"/>
  <c r="S135" i="4"/>
  <c r="T135" i="4"/>
  <c r="R136" i="4"/>
  <c r="S136" i="4"/>
  <c r="T136" i="4"/>
  <c r="R137" i="4"/>
  <c r="S137" i="4"/>
  <c r="T137" i="4"/>
  <c r="R138" i="4"/>
  <c r="S138" i="4"/>
  <c r="T138" i="4"/>
  <c r="R139" i="4"/>
  <c r="S139" i="4"/>
  <c r="T139" i="4"/>
  <c r="R140" i="4"/>
  <c r="S140" i="4"/>
  <c r="T140" i="4"/>
  <c r="R141" i="4"/>
  <c r="S141" i="4"/>
  <c r="T141" i="4"/>
  <c r="R142" i="4"/>
  <c r="S142" i="4"/>
  <c r="T142" i="4"/>
  <c r="R143" i="4"/>
  <c r="S143" i="4"/>
  <c r="T143" i="4"/>
  <c r="R144" i="4"/>
  <c r="S144" i="4"/>
  <c r="T144" i="4"/>
  <c r="R145" i="4"/>
  <c r="S145" i="4"/>
  <c r="T145" i="4"/>
  <c r="R146" i="4"/>
  <c r="S146" i="4"/>
  <c r="T146" i="4"/>
  <c r="R147" i="4"/>
  <c r="S147" i="4"/>
  <c r="T147" i="4"/>
  <c r="R148" i="4"/>
  <c r="S148" i="4"/>
  <c r="T148" i="4"/>
  <c r="R149" i="4"/>
  <c r="S149" i="4"/>
  <c r="T149" i="4"/>
  <c r="R150" i="4"/>
  <c r="S150" i="4"/>
  <c r="T150" i="4"/>
  <c r="R151" i="4"/>
  <c r="S151" i="4"/>
  <c r="T151" i="4"/>
  <c r="R152" i="4"/>
  <c r="S152" i="4"/>
  <c r="T152" i="4"/>
  <c r="R153" i="4"/>
  <c r="S153" i="4"/>
  <c r="T153" i="4"/>
  <c r="R154" i="4"/>
  <c r="S154" i="4"/>
  <c r="T154" i="4"/>
  <c r="R155" i="4"/>
  <c r="S155" i="4"/>
  <c r="T155" i="4"/>
  <c r="T156" i="4"/>
  <c r="S156" i="4"/>
  <c r="R156" i="4"/>
  <c r="I6" i="3"/>
  <c r="J6" i="3"/>
  <c r="K6" i="3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I49" i="3"/>
  <c r="J49" i="3"/>
  <c r="K49" i="3"/>
  <c r="I50" i="3"/>
  <c r="J50" i="3"/>
  <c r="K50" i="3"/>
  <c r="I51" i="3"/>
  <c r="J51" i="3"/>
  <c r="K51" i="3"/>
  <c r="I52" i="3"/>
  <c r="J52" i="3"/>
  <c r="K52" i="3"/>
  <c r="I53" i="3"/>
  <c r="J53" i="3"/>
  <c r="K53" i="3"/>
  <c r="I54" i="3"/>
  <c r="J54" i="3"/>
  <c r="K54" i="3"/>
  <c r="I55" i="3"/>
  <c r="J55" i="3"/>
  <c r="K55" i="3"/>
  <c r="I56" i="3"/>
  <c r="J56" i="3"/>
  <c r="K56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I64" i="3"/>
  <c r="J64" i="3"/>
  <c r="K64" i="3"/>
  <c r="I65" i="3"/>
  <c r="J65" i="3"/>
  <c r="K65" i="3"/>
  <c r="I66" i="3"/>
  <c r="J66" i="3"/>
  <c r="K66" i="3"/>
  <c r="I67" i="3"/>
  <c r="J67" i="3"/>
  <c r="K67" i="3"/>
  <c r="I68" i="3"/>
  <c r="J68" i="3"/>
  <c r="K68" i="3"/>
  <c r="I69" i="3"/>
  <c r="J69" i="3"/>
  <c r="K69" i="3"/>
  <c r="I70" i="3"/>
  <c r="J70" i="3"/>
  <c r="K70" i="3"/>
  <c r="I71" i="3"/>
  <c r="J71" i="3"/>
  <c r="K71" i="3"/>
  <c r="I72" i="3"/>
  <c r="J72" i="3"/>
  <c r="K72" i="3"/>
  <c r="I73" i="3"/>
  <c r="J73" i="3"/>
  <c r="K73" i="3"/>
  <c r="I74" i="3"/>
  <c r="J74" i="3"/>
  <c r="K74" i="3"/>
  <c r="I75" i="3"/>
  <c r="J75" i="3"/>
  <c r="K75" i="3"/>
  <c r="I76" i="3"/>
  <c r="J76" i="3"/>
  <c r="K76" i="3"/>
  <c r="I77" i="3"/>
  <c r="J77" i="3"/>
  <c r="K77" i="3"/>
  <c r="I78" i="3"/>
  <c r="J78" i="3"/>
  <c r="K78" i="3"/>
  <c r="I79" i="3"/>
  <c r="J79" i="3"/>
  <c r="K79" i="3"/>
  <c r="I80" i="3"/>
  <c r="J80" i="3"/>
  <c r="K80" i="3"/>
  <c r="I81" i="3"/>
  <c r="J81" i="3"/>
  <c r="K81" i="3"/>
  <c r="I82" i="3"/>
  <c r="J82" i="3"/>
  <c r="K82" i="3"/>
  <c r="I83" i="3"/>
  <c r="J83" i="3"/>
  <c r="K83" i="3"/>
  <c r="I84" i="3"/>
  <c r="J84" i="3"/>
  <c r="K84" i="3"/>
  <c r="I85" i="3"/>
  <c r="J85" i="3"/>
  <c r="K85" i="3"/>
  <c r="I86" i="3"/>
  <c r="J86" i="3"/>
  <c r="K86" i="3"/>
  <c r="I87" i="3"/>
  <c r="J87" i="3"/>
  <c r="K87" i="3"/>
  <c r="I88" i="3"/>
  <c r="J88" i="3"/>
  <c r="K88" i="3"/>
  <c r="I89" i="3"/>
  <c r="J89" i="3"/>
  <c r="K89" i="3"/>
  <c r="I90" i="3"/>
  <c r="J90" i="3"/>
  <c r="K90" i="3"/>
  <c r="I91" i="3"/>
  <c r="J91" i="3"/>
  <c r="K91" i="3"/>
  <c r="I92" i="3"/>
  <c r="J92" i="3"/>
  <c r="K92" i="3"/>
  <c r="I93" i="3"/>
  <c r="J93" i="3"/>
  <c r="K93" i="3"/>
  <c r="I94" i="3"/>
  <c r="J94" i="3"/>
  <c r="K94" i="3"/>
  <c r="I95" i="3"/>
  <c r="J95" i="3"/>
  <c r="K95" i="3"/>
  <c r="I96" i="3"/>
  <c r="J96" i="3"/>
  <c r="K96" i="3"/>
  <c r="I97" i="3"/>
  <c r="J97" i="3"/>
  <c r="K97" i="3"/>
  <c r="I98" i="3"/>
  <c r="J98" i="3"/>
  <c r="K98" i="3"/>
  <c r="I99" i="3"/>
  <c r="J99" i="3"/>
  <c r="K99" i="3"/>
  <c r="I100" i="3"/>
  <c r="J100" i="3"/>
  <c r="K100" i="3"/>
  <c r="I101" i="3"/>
  <c r="J101" i="3"/>
  <c r="K101" i="3"/>
  <c r="I102" i="3"/>
  <c r="J102" i="3"/>
  <c r="K102" i="3"/>
  <c r="I103" i="3"/>
  <c r="J103" i="3"/>
  <c r="K103" i="3"/>
  <c r="I104" i="3"/>
  <c r="J104" i="3"/>
  <c r="K104" i="3"/>
  <c r="I105" i="3"/>
  <c r="J105" i="3"/>
  <c r="K105" i="3"/>
  <c r="I106" i="3"/>
  <c r="J106" i="3"/>
  <c r="K106" i="3"/>
  <c r="I107" i="3"/>
  <c r="J107" i="3"/>
  <c r="K107" i="3"/>
  <c r="I108" i="3"/>
  <c r="J108" i="3"/>
  <c r="K108" i="3"/>
  <c r="I109" i="3"/>
  <c r="J109" i="3"/>
  <c r="K109" i="3"/>
  <c r="I110" i="3"/>
  <c r="J110" i="3"/>
  <c r="K110" i="3"/>
  <c r="I111" i="3"/>
  <c r="J111" i="3"/>
  <c r="K111" i="3"/>
  <c r="I112" i="3"/>
  <c r="J112" i="3"/>
  <c r="K112" i="3"/>
  <c r="I113" i="3"/>
  <c r="J113" i="3"/>
  <c r="K113" i="3"/>
  <c r="I114" i="3"/>
  <c r="J114" i="3"/>
  <c r="K114" i="3"/>
  <c r="I115" i="3"/>
  <c r="J115" i="3"/>
  <c r="K115" i="3"/>
  <c r="I116" i="3"/>
  <c r="J116" i="3"/>
  <c r="K116" i="3"/>
  <c r="I117" i="3"/>
  <c r="J117" i="3"/>
  <c r="K117" i="3"/>
  <c r="I118" i="3"/>
  <c r="J118" i="3"/>
  <c r="K118" i="3"/>
  <c r="I119" i="3"/>
  <c r="J119" i="3"/>
  <c r="K119" i="3"/>
  <c r="I120" i="3"/>
  <c r="J120" i="3"/>
  <c r="K120" i="3"/>
  <c r="I121" i="3"/>
  <c r="J121" i="3"/>
  <c r="K121" i="3"/>
  <c r="I122" i="3"/>
  <c r="J122" i="3"/>
  <c r="K122" i="3"/>
  <c r="I123" i="3"/>
  <c r="J123" i="3"/>
  <c r="K123" i="3"/>
  <c r="I124" i="3"/>
  <c r="J124" i="3"/>
  <c r="K124" i="3"/>
  <c r="I125" i="3"/>
  <c r="J125" i="3"/>
  <c r="K125" i="3"/>
  <c r="I126" i="3"/>
  <c r="J126" i="3"/>
  <c r="K126" i="3"/>
  <c r="I127" i="3"/>
  <c r="J127" i="3"/>
  <c r="K127" i="3"/>
  <c r="I128" i="3"/>
  <c r="J128" i="3"/>
  <c r="K128" i="3"/>
  <c r="I129" i="3"/>
  <c r="J129" i="3"/>
  <c r="K129" i="3"/>
  <c r="I130" i="3"/>
  <c r="J130" i="3"/>
  <c r="K130" i="3"/>
  <c r="I131" i="3"/>
  <c r="J131" i="3"/>
  <c r="K131" i="3"/>
  <c r="I132" i="3"/>
  <c r="J132" i="3"/>
  <c r="K132" i="3"/>
  <c r="I133" i="3"/>
  <c r="J133" i="3"/>
  <c r="K133" i="3"/>
  <c r="I134" i="3"/>
  <c r="J134" i="3"/>
  <c r="K134" i="3"/>
  <c r="I135" i="3"/>
  <c r="J135" i="3"/>
  <c r="K135" i="3"/>
  <c r="I136" i="3"/>
  <c r="J136" i="3"/>
  <c r="K136" i="3"/>
  <c r="I137" i="3"/>
  <c r="J137" i="3"/>
  <c r="K137" i="3"/>
  <c r="I138" i="3"/>
  <c r="J138" i="3"/>
  <c r="K138" i="3"/>
  <c r="I139" i="3"/>
  <c r="J139" i="3"/>
  <c r="K139" i="3"/>
  <c r="I140" i="3"/>
  <c r="J140" i="3"/>
  <c r="K140" i="3"/>
  <c r="I141" i="3"/>
  <c r="J141" i="3"/>
  <c r="K141" i="3"/>
  <c r="I142" i="3"/>
  <c r="J142" i="3"/>
  <c r="K142" i="3"/>
  <c r="I143" i="3"/>
  <c r="J143" i="3"/>
  <c r="K143" i="3"/>
  <c r="I144" i="3"/>
  <c r="J144" i="3"/>
  <c r="K144" i="3"/>
  <c r="I145" i="3"/>
  <c r="J145" i="3"/>
  <c r="K145" i="3"/>
  <c r="I146" i="3"/>
  <c r="J146" i="3"/>
  <c r="K146" i="3"/>
  <c r="I147" i="3"/>
  <c r="J147" i="3"/>
  <c r="K147" i="3"/>
  <c r="I148" i="3"/>
  <c r="J148" i="3"/>
  <c r="K148" i="3"/>
  <c r="I149" i="3"/>
  <c r="J149" i="3"/>
  <c r="K149" i="3"/>
  <c r="I150" i="3"/>
  <c r="J150" i="3"/>
  <c r="K150" i="3"/>
  <c r="I151" i="3"/>
  <c r="J151" i="3"/>
  <c r="K151" i="3"/>
  <c r="I152" i="3"/>
  <c r="J152" i="3"/>
  <c r="K152" i="3"/>
  <c r="I153" i="3"/>
  <c r="J153" i="3"/>
  <c r="K153" i="3"/>
  <c r="I154" i="3"/>
  <c r="J154" i="3"/>
  <c r="K154" i="3"/>
  <c r="I155" i="3"/>
  <c r="J155" i="3"/>
  <c r="K155" i="3"/>
  <c r="I156" i="3"/>
  <c r="J156" i="3"/>
  <c r="K156" i="3"/>
  <c r="J157" i="3"/>
  <c r="K157" i="3"/>
  <c r="I157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L159" i="3"/>
  <c r="L36" i="2"/>
  <c r="K36" i="2"/>
  <c r="J36" i="2"/>
  <c r="I36" i="2"/>
  <c r="L25" i="2"/>
  <c r="K25" i="2"/>
  <c r="J25" i="2"/>
  <c r="I25" i="2"/>
  <c r="L24" i="2"/>
  <c r="K24" i="2"/>
  <c r="J24" i="2"/>
  <c r="I24" i="2"/>
  <c r="L23" i="2"/>
  <c r="K23" i="2"/>
  <c r="J23" i="2"/>
  <c r="I23" i="2"/>
  <c r="L14" i="2"/>
  <c r="K14" i="2"/>
  <c r="J14" i="2"/>
  <c r="I14" i="2"/>
  <c r="L13" i="2"/>
  <c r="K13" i="2"/>
  <c r="J13" i="2"/>
  <c r="I13" i="2"/>
  <c r="L12" i="2"/>
  <c r="K12" i="2"/>
  <c r="J12" i="2"/>
  <c r="I12" i="2"/>
  <c r="AA153" i="6" l="1"/>
  <c r="N154" i="3"/>
  <c r="AA149" i="6"/>
  <c r="N150" i="3"/>
  <c r="AA145" i="6"/>
  <c r="N146" i="3"/>
  <c r="AA141" i="6"/>
  <c r="N142" i="3"/>
  <c r="AA137" i="6"/>
  <c r="N138" i="3"/>
  <c r="AA133" i="6"/>
  <c r="N134" i="3"/>
  <c r="AA129" i="6"/>
  <c r="N130" i="3"/>
  <c r="AA125" i="6"/>
  <c r="N126" i="3"/>
  <c r="AA121" i="6"/>
  <c r="N122" i="3"/>
  <c r="AA117" i="6"/>
  <c r="N118" i="3"/>
  <c r="AA113" i="6"/>
  <c r="N114" i="3"/>
  <c r="AA109" i="6"/>
  <c r="N110" i="3"/>
  <c r="AA105" i="6"/>
  <c r="N106" i="3"/>
  <c r="AA101" i="6"/>
  <c r="N102" i="3"/>
  <c r="AA97" i="6"/>
  <c r="N98" i="3"/>
  <c r="AA93" i="6"/>
  <c r="N94" i="3"/>
  <c r="AA89" i="6"/>
  <c r="N90" i="3"/>
  <c r="AA85" i="6"/>
  <c r="N86" i="3"/>
  <c r="AA81" i="6"/>
  <c r="N82" i="3"/>
  <c r="AA77" i="6"/>
  <c r="N78" i="3"/>
  <c r="AA73" i="6"/>
  <c r="N74" i="3"/>
  <c r="AA69" i="6"/>
  <c r="N70" i="3"/>
  <c r="AA65" i="6"/>
  <c r="N66" i="3"/>
  <c r="AA61" i="6"/>
  <c r="N62" i="3"/>
  <c r="AA57" i="6"/>
  <c r="N58" i="3"/>
  <c r="AA53" i="6"/>
  <c r="N54" i="3"/>
  <c r="AA49" i="6"/>
  <c r="N50" i="3"/>
  <c r="AA45" i="6"/>
  <c r="N46" i="3"/>
  <c r="AA41" i="6"/>
  <c r="N42" i="3"/>
  <c r="AA37" i="6"/>
  <c r="N38" i="3"/>
  <c r="AA33" i="6"/>
  <c r="N34" i="3"/>
  <c r="AA29" i="6"/>
  <c r="N30" i="3"/>
  <c r="AA25" i="6"/>
  <c r="N26" i="3"/>
  <c r="AA21" i="6"/>
  <c r="N22" i="3"/>
  <c r="AA17" i="6"/>
  <c r="N18" i="3"/>
  <c r="AA13" i="6"/>
  <c r="N14" i="3"/>
  <c r="AA9" i="6"/>
  <c r="N10" i="3"/>
  <c r="AA5" i="6"/>
  <c r="N6" i="3"/>
  <c r="AA152" i="6"/>
  <c r="N153" i="3"/>
  <c r="AA148" i="6"/>
  <c r="N149" i="3"/>
  <c r="AA144" i="6"/>
  <c r="N145" i="3"/>
  <c r="AA140" i="6"/>
  <c r="N141" i="3"/>
  <c r="AA136" i="6"/>
  <c r="N137" i="3"/>
  <c r="AA132" i="6"/>
  <c r="N133" i="3"/>
  <c r="AA128" i="6"/>
  <c r="N129" i="3"/>
  <c r="AA124" i="6"/>
  <c r="N125" i="3"/>
  <c r="AA120" i="6"/>
  <c r="N121" i="3"/>
  <c r="AA116" i="6"/>
  <c r="N117" i="3"/>
  <c r="AA112" i="6"/>
  <c r="N113" i="3"/>
  <c r="AA108" i="6"/>
  <c r="N109" i="3"/>
  <c r="AA104" i="6"/>
  <c r="N105" i="3"/>
  <c r="AA100" i="6"/>
  <c r="N101" i="3"/>
  <c r="AA96" i="6"/>
  <c r="N97" i="3"/>
  <c r="AA92" i="6"/>
  <c r="N93" i="3"/>
  <c r="AA88" i="6"/>
  <c r="N89" i="3"/>
  <c r="AA84" i="6"/>
  <c r="N85" i="3"/>
  <c r="AA80" i="6"/>
  <c r="N81" i="3"/>
  <c r="AA76" i="6"/>
  <c r="N77" i="3"/>
  <c r="AA72" i="6"/>
  <c r="N73" i="3"/>
  <c r="AA68" i="6"/>
  <c r="N69" i="3"/>
  <c r="AA64" i="6"/>
  <c r="N65" i="3"/>
  <c r="AA60" i="6"/>
  <c r="N61" i="3"/>
  <c r="AA56" i="6"/>
  <c r="N57" i="3"/>
  <c r="AA52" i="6"/>
  <c r="N53" i="3"/>
  <c r="AA48" i="6"/>
  <c r="N49" i="3"/>
  <c r="AA44" i="6"/>
  <c r="N45" i="3"/>
  <c r="AA40" i="6"/>
  <c r="N41" i="3"/>
  <c r="AA36" i="6"/>
  <c r="N37" i="3"/>
  <c r="AA32" i="6"/>
  <c r="N33" i="3"/>
  <c r="AA28" i="6"/>
  <c r="N29" i="3"/>
  <c r="AA24" i="6"/>
  <c r="N25" i="3"/>
  <c r="AA20" i="6"/>
  <c r="N21" i="3"/>
  <c r="AA16" i="6"/>
  <c r="N17" i="3"/>
  <c r="AA12" i="6"/>
  <c r="N13" i="3"/>
  <c r="AA8" i="6"/>
  <c r="N9" i="3"/>
  <c r="Q156" i="3"/>
  <c r="P155" i="3"/>
  <c r="Q152" i="3"/>
  <c r="P151" i="3"/>
  <c r="Q148" i="3"/>
  <c r="P147" i="3"/>
  <c r="Q144" i="3"/>
  <c r="P143" i="3"/>
  <c r="Q140" i="3"/>
  <c r="P139" i="3"/>
  <c r="Q136" i="3"/>
  <c r="P135" i="3"/>
  <c r="Q132" i="3"/>
  <c r="P131" i="3"/>
  <c r="Q128" i="3"/>
  <c r="P127" i="3"/>
  <c r="Q124" i="3"/>
  <c r="P123" i="3"/>
  <c r="Q120" i="3"/>
  <c r="P119" i="3"/>
  <c r="Q116" i="3"/>
  <c r="P115" i="3"/>
  <c r="Q112" i="3"/>
  <c r="P111" i="3"/>
  <c r="Q108" i="3"/>
  <c r="P107" i="3"/>
  <c r="Q104" i="3"/>
  <c r="P103" i="3"/>
  <c r="P99" i="3"/>
  <c r="Q96" i="3"/>
  <c r="P95" i="3"/>
  <c r="Q92" i="3"/>
  <c r="P91" i="3"/>
  <c r="Q88" i="3"/>
  <c r="P87" i="3"/>
  <c r="Q84" i="3"/>
  <c r="P83" i="3"/>
  <c r="Q80" i="3"/>
  <c r="P79" i="3"/>
  <c r="Q76" i="3"/>
  <c r="P75" i="3"/>
  <c r="Q72" i="3"/>
  <c r="P71" i="3"/>
  <c r="Q68" i="3"/>
  <c r="P67" i="3"/>
  <c r="Q64" i="3"/>
  <c r="P63" i="3"/>
  <c r="Q60" i="3"/>
  <c r="P59" i="3"/>
  <c r="AA155" i="6"/>
  <c r="N156" i="3"/>
  <c r="AA151" i="6"/>
  <c r="N152" i="3"/>
  <c r="AA147" i="6"/>
  <c r="N148" i="3"/>
  <c r="AA143" i="6"/>
  <c r="N144" i="3"/>
  <c r="AA139" i="6"/>
  <c r="N140" i="3"/>
  <c r="AA135" i="6"/>
  <c r="N136" i="3"/>
  <c r="AA131" i="6"/>
  <c r="N132" i="3"/>
  <c r="AA127" i="6"/>
  <c r="N128" i="3"/>
  <c r="AA123" i="6"/>
  <c r="N124" i="3"/>
  <c r="AA119" i="6"/>
  <c r="N120" i="3"/>
  <c r="AA115" i="6"/>
  <c r="N116" i="3"/>
  <c r="AA111" i="6"/>
  <c r="N112" i="3"/>
  <c r="AA107" i="6"/>
  <c r="N108" i="3"/>
  <c r="AA103" i="6"/>
  <c r="N104" i="3"/>
  <c r="AA99" i="6"/>
  <c r="N100" i="3"/>
  <c r="AA95" i="6"/>
  <c r="N96" i="3"/>
  <c r="AA91" i="6"/>
  <c r="N92" i="3"/>
  <c r="AA87" i="6"/>
  <c r="N88" i="3"/>
  <c r="AA83" i="6"/>
  <c r="N84" i="3"/>
  <c r="AA79" i="6"/>
  <c r="N80" i="3"/>
  <c r="AA75" i="6"/>
  <c r="N76" i="3"/>
  <c r="AA71" i="6"/>
  <c r="N72" i="3"/>
  <c r="AA67" i="6"/>
  <c r="N68" i="3"/>
  <c r="AA63" i="6"/>
  <c r="N64" i="3"/>
  <c r="AA59" i="6"/>
  <c r="N60" i="3"/>
  <c r="AA55" i="6"/>
  <c r="N56" i="3"/>
  <c r="AA51" i="6"/>
  <c r="N52" i="3"/>
  <c r="AA47" i="6"/>
  <c r="N48" i="3"/>
  <c r="AA43" i="6"/>
  <c r="N44" i="3"/>
  <c r="AA39" i="6"/>
  <c r="N40" i="3"/>
  <c r="AA35" i="6"/>
  <c r="N36" i="3"/>
  <c r="AA31" i="6"/>
  <c r="N32" i="3"/>
  <c r="AA27" i="6"/>
  <c r="N28" i="3"/>
  <c r="AA23" i="6"/>
  <c r="N24" i="3"/>
  <c r="AA19" i="6"/>
  <c r="N20" i="3"/>
  <c r="AA15" i="6"/>
  <c r="N16" i="3"/>
  <c r="AA11" i="6"/>
  <c r="N12" i="3"/>
  <c r="AA7" i="6"/>
  <c r="N8" i="3"/>
  <c r="U72" i="3"/>
  <c r="AA154" i="6"/>
  <c r="N155" i="3"/>
  <c r="AA150" i="6"/>
  <c r="N151" i="3"/>
  <c r="AA146" i="6"/>
  <c r="N147" i="3"/>
  <c r="AA142" i="6"/>
  <c r="N143" i="3"/>
  <c r="AA138" i="6"/>
  <c r="N139" i="3"/>
  <c r="AA134" i="6"/>
  <c r="N135" i="3"/>
  <c r="AA130" i="6"/>
  <c r="N131" i="3"/>
  <c r="AA126" i="6"/>
  <c r="N127" i="3"/>
  <c r="AA122" i="6"/>
  <c r="N123" i="3"/>
  <c r="AA118" i="6"/>
  <c r="N119" i="3"/>
  <c r="AA114" i="6"/>
  <c r="N115" i="3"/>
  <c r="AA110" i="6"/>
  <c r="N111" i="3"/>
  <c r="AA106" i="6"/>
  <c r="N107" i="3"/>
  <c r="AA102" i="6"/>
  <c r="N103" i="3"/>
  <c r="AA98" i="6"/>
  <c r="N99" i="3"/>
  <c r="AA94" i="6"/>
  <c r="N95" i="3"/>
  <c r="AA90" i="6"/>
  <c r="N91" i="3"/>
  <c r="AA86" i="6"/>
  <c r="N87" i="3"/>
  <c r="AA82" i="6"/>
  <c r="N83" i="3"/>
  <c r="AA78" i="6"/>
  <c r="N79" i="3"/>
  <c r="AA74" i="6"/>
  <c r="N75" i="3"/>
  <c r="AA70" i="6"/>
  <c r="N71" i="3"/>
  <c r="AA66" i="6"/>
  <c r="N67" i="3"/>
  <c r="AA62" i="6"/>
  <c r="N63" i="3"/>
  <c r="AA58" i="6"/>
  <c r="N59" i="3"/>
  <c r="AA54" i="6"/>
  <c r="N55" i="3"/>
  <c r="AA50" i="6"/>
  <c r="N51" i="3"/>
  <c r="AA46" i="6"/>
  <c r="N47" i="3"/>
  <c r="AA42" i="6"/>
  <c r="N43" i="3"/>
  <c r="AA38" i="6"/>
  <c r="N39" i="3"/>
  <c r="AA34" i="6"/>
  <c r="N35" i="3"/>
  <c r="AA30" i="6"/>
  <c r="N31" i="3"/>
  <c r="AA26" i="6"/>
  <c r="N27" i="3"/>
  <c r="AA22" i="6"/>
  <c r="N23" i="3"/>
  <c r="AA18" i="6"/>
  <c r="N19" i="3"/>
  <c r="AA14" i="6"/>
  <c r="N15" i="3"/>
  <c r="AA10" i="6"/>
  <c r="N11" i="3"/>
  <c r="AA6" i="6"/>
  <c r="N7" i="3"/>
  <c r="Q155" i="3"/>
  <c r="Q151" i="3"/>
  <c r="Q147" i="3"/>
  <c r="Q143" i="3"/>
  <c r="Q139" i="3"/>
  <c r="Q135" i="3"/>
  <c r="Q131" i="3"/>
  <c r="Q127" i="3"/>
  <c r="Q123" i="3"/>
  <c r="Q119" i="3"/>
  <c r="Q115" i="3"/>
  <c r="Q111" i="3"/>
  <c r="Q107" i="3"/>
  <c r="Q103" i="3"/>
  <c r="Q99" i="3"/>
  <c r="Q95" i="3"/>
  <c r="Q91" i="3"/>
  <c r="Q83" i="3"/>
  <c r="Q79" i="3"/>
  <c r="Q75" i="3"/>
  <c r="Q71" i="3"/>
  <c r="Q63" i="3"/>
  <c r="Q59" i="3"/>
  <c r="Q55" i="3"/>
  <c r="Q51" i="3"/>
  <c r="Q47" i="3"/>
  <c r="Q43" i="3"/>
  <c r="Q39" i="3"/>
  <c r="Q35" i="3"/>
  <c r="Q31" i="3"/>
  <c r="Q27" i="3"/>
  <c r="Q23" i="3"/>
  <c r="Q15" i="3"/>
  <c r="Q11" i="3"/>
  <c r="Q7" i="3"/>
  <c r="Q56" i="3"/>
  <c r="P55" i="3"/>
  <c r="Q52" i="3"/>
  <c r="P51" i="3"/>
  <c r="Q48" i="3"/>
  <c r="P47" i="3"/>
  <c r="Q44" i="3"/>
  <c r="P43" i="3"/>
  <c r="Q40" i="3"/>
  <c r="P39" i="3"/>
  <c r="Q36" i="3"/>
  <c r="P35" i="3"/>
  <c r="Q32" i="3"/>
  <c r="P31" i="3"/>
  <c r="Q28" i="3"/>
  <c r="P27" i="3"/>
  <c r="Q24" i="3"/>
  <c r="P23" i="3"/>
  <c r="Q20" i="3"/>
  <c r="P19" i="3"/>
  <c r="Q16" i="3"/>
  <c r="P15" i="3"/>
  <c r="Q12" i="3"/>
  <c r="P11" i="3"/>
  <c r="Q8" i="3"/>
  <c r="P7" i="3"/>
  <c r="H159" i="3"/>
  <c r="P154" i="3"/>
  <c r="P150" i="3"/>
  <c r="P146" i="3"/>
  <c r="P142" i="3"/>
  <c r="P138" i="3"/>
  <c r="P134" i="3"/>
  <c r="P130" i="3"/>
  <c r="P122" i="3"/>
  <c r="P118" i="3"/>
  <c r="P114" i="3"/>
  <c r="P110" i="3"/>
  <c r="P106" i="3"/>
  <c r="P78" i="3"/>
  <c r="F159" i="3"/>
  <c r="G159" i="3"/>
  <c r="P126" i="3"/>
  <c r="P102" i="3"/>
  <c r="P98" i="3"/>
  <c r="P94" i="3"/>
  <c r="P90" i="3"/>
  <c r="P86" i="3"/>
  <c r="P82" i="3"/>
  <c r="P74" i="3"/>
  <c r="P70" i="3"/>
  <c r="P66" i="3"/>
  <c r="P62" i="3"/>
  <c r="P58" i="3"/>
  <c r="P42" i="3"/>
  <c r="P34" i="3"/>
  <c r="P26" i="3"/>
  <c r="P6" i="3"/>
  <c r="R162" i="4"/>
  <c r="R163" i="4"/>
  <c r="T161" i="4"/>
  <c r="R164" i="4"/>
  <c r="P30" i="3"/>
  <c r="R159" i="4"/>
  <c r="S161" i="4"/>
  <c r="P156" i="3"/>
  <c r="Q153" i="3"/>
  <c r="P152" i="3"/>
  <c r="Q149" i="3"/>
  <c r="P148" i="3"/>
  <c r="Q145" i="3"/>
  <c r="P144" i="3"/>
  <c r="Q141" i="3"/>
  <c r="P140" i="3"/>
  <c r="Q137" i="3"/>
  <c r="P136" i="3"/>
  <c r="Q133" i="3"/>
  <c r="P132" i="3"/>
  <c r="Q129" i="3"/>
  <c r="P128" i="3"/>
  <c r="Q125" i="3"/>
  <c r="P124" i="3"/>
  <c r="Q121" i="3"/>
  <c r="P120" i="3"/>
  <c r="Q117" i="3"/>
  <c r="P116" i="3"/>
  <c r="Q113" i="3"/>
  <c r="P112" i="3"/>
  <c r="Q109" i="3"/>
  <c r="P108" i="3"/>
  <c r="Q105" i="3"/>
  <c r="P104" i="3"/>
  <c r="Q101" i="3"/>
  <c r="P100" i="3"/>
  <c r="Q97" i="3"/>
  <c r="P96" i="3"/>
  <c r="Q93" i="3"/>
  <c r="P92" i="3"/>
  <c r="Q89" i="3"/>
  <c r="P88" i="3"/>
  <c r="Q85" i="3"/>
  <c r="P84" i="3"/>
  <c r="Q81" i="3"/>
  <c r="P80" i="3"/>
  <c r="Q77" i="3"/>
  <c r="P76" i="3"/>
  <c r="Q73" i="3"/>
  <c r="P72" i="3"/>
  <c r="V72" i="3" s="1"/>
  <c r="Q69" i="3"/>
  <c r="P68" i="3"/>
  <c r="Q65" i="3"/>
  <c r="P64" i="3"/>
  <c r="Q61" i="3"/>
  <c r="P60" i="3"/>
  <c r="Q57" i="3"/>
  <c r="P56" i="3"/>
  <c r="Q53" i="3"/>
  <c r="P52" i="3"/>
  <c r="Q49" i="3"/>
  <c r="P48" i="3"/>
  <c r="Q45" i="3"/>
  <c r="P44" i="3"/>
  <c r="Q41" i="3"/>
  <c r="P40" i="3"/>
  <c r="Q37" i="3"/>
  <c r="P36" i="3"/>
  <c r="Q33" i="3"/>
  <c r="P32" i="3"/>
  <c r="Q29" i="3"/>
  <c r="P28" i="3"/>
  <c r="Q25" i="3"/>
  <c r="P24" i="3"/>
  <c r="Q21" i="3"/>
  <c r="P20" i="3"/>
  <c r="Q17" i="3"/>
  <c r="P16" i="3"/>
  <c r="Q13" i="3"/>
  <c r="P12" i="3"/>
  <c r="Q9" i="3"/>
  <c r="P8" i="3"/>
  <c r="T162" i="4"/>
  <c r="T163" i="4"/>
  <c r="S159" i="4"/>
  <c r="R161" i="4"/>
  <c r="T159" i="4"/>
  <c r="T164" i="4"/>
  <c r="P54" i="3"/>
  <c r="P50" i="3"/>
  <c r="P46" i="3"/>
  <c r="P38" i="3"/>
  <c r="P22" i="3"/>
  <c r="P18" i="3"/>
  <c r="P14" i="3"/>
  <c r="P10" i="3"/>
  <c r="Q157" i="3"/>
  <c r="Q154" i="3"/>
  <c r="P153" i="3"/>
  <c r="Q150" i="3"/>
  <c r="P149" i="3"/>
  <c r="Q146" i="3"/>
  <c r="P145" i="3"/>
  <c r="Q142" i="3"/>
  <c r="P141" i="3"/>
  <c r="P137" i="3"/>
  <c r="Q134" i="3"/>
  <c r="P133" i="3"/>
  <c r="Q130" i="3"/>
  <c r="P129" i="3"/>
  <c r="Q126" i="3"/>
  <c r="P125" i="3"/>
  <c r="Q122" i="3"/>
  <c r="P121" i="3"/>
  <c r="Q118" i="3"/>
  <c r="P117" i="3"/>
  <c r="Q114" i="3"/>
  <c r="P113" i="3"/>
  <c r="Q110" i="3"/>
  <c r="P109" i="3"/>
  <c r="Q106" i="3"/>
  <c r="P105" i="3"/>
  <c r="Q102" i="3"/>
  <c r="P101" i="3"/>
  <c r="Q98" i="3"/>
  <c r="P97" i="3"/>
  <c r="Q94" i="3"/>
  <c r="P93" i="3"/>
  <c r="Q90" i="3"/>
  <c r="P89" i="3"/>
  <c r="Q86" i="3"/>
  <c r="P85" i="3"/>
  <c r="Q82" i="3"/>
  <c r="P81" i="3"/>
  <c r="Q78" i="3"/>
  <c r="P77" i="3"/>
  <c r="Q74" i="3"/>
  <c r="P73" i="3"/>
  <c r="Q70" i="3"/>
  <c r="P69" i="3"/>
  <c r="Q66" i="3"/>
  <c r="P65" i="3"/>
  <c r="Q62" i="3"/>
  <c r="P61" i="3"/>
  <c r="Q58" i="3"/>
  <c r="P57" i="3"/>
  <c r="Q54" i="3"/>
  <c r="P53" i="3"/>
  <c r="Q50" i="3"/>
  <c r="P49" i="3"/>
  <c r="Q46" i="3"/>
  <c r="P45" i="3"/>
  <c r="Q42" i="3"/>
  <c r="P41" i="3"/>
  <c r="Q38" i="3"/>
  <c r="P37" i="3"/>
  <c r="Q34" i="3"/>
  <c r="P33" i="3"/>
  <c r="Q30" i="3"/>
  <c r="P29" i="3"/>
  <c r="Q26" i="3"/>
  <c r="P25" i="3"/>
  <c r="Q22" i="3"/>
  <c r="P21" i="3"/>
  <c r="Q18" i="3"/>
  <c r="P17" i="3"/>
  <c r="Q14" i="3"/>
  <c r="P13" i="3"/>
  <c r="Q10" i="3"/>
  <c r="P9" i="3"/>
  <c r="S162" i="4"/>
  <c r="S163" i="4"/>
  <c r="S164" i="4"/>
  <c r="K159" i="3"/>
  <c r="T162" i="5"/>
  <c r="T163" i="5"/>
  <c r="T164" i="5"/>
  <c r="S162" i="5"/>
  <c r="S163" i="5"/>
  <c r="T161" i="5"/>
  <c r="S161" i="5"/>
  <c r="H161" i="6"/>
  <c r="H162" i="6"/>
  <c r="H163" i="6"/>
  <c r="AF162" i="6"/>
  <c r="P157" i="3"/>
  <c r="AF164" i="6"/>
  <c r="AF159" i="6"/>
  <c r="Q138" i="3"/>
  <c r="M159" i="3"/>
  <c r="Q6" i="3"/>
  <c r="R159" i="5"/>
  <c r="Q100" i="3"/>
  <c r="Q87" i="3"/>
  <c r="Q67" i="3"/>
  <c r="S164" i="5"/>
  <c r="J159" i="3"/>
  <c r="Q19" i="3"/>
  <c r="R162" i="5"/>
  <c r="R163" i="5"/>
  <c r="R164" i="5"/>
  <c r="I159" i="3"/>
  <c r="R161" i="5"/>
  <c r="J47" i="2"/>
  <c r="J48" i="2"/>
  <c r="J49" i="2"/>
  <c r="K47" i="2"/>
  <c r="K48" i="2"/>
  <c r="K49" i="2"/>
  <c r="L47" i="2"/>
  <c r="L48" i="2"/>
  <c r="L49" i="2"/>
  <c r="I47" i="2"/>
  <c r="I48" i="2"/>
  <c r="I49" i="2"/>
  <c r="H36" i="2"/>
  <c r="S159" i="5"/>
  <c r="T159" i="5"/>
  <c r="S157" i="3" l="1"/>
  <c r="T72" i="3"/>
  <c r="S11" i="3"/>
  <c r="S10" i="3"/>
  <c r="S12" i="3"/>
  <c r="S19" i="3"/>
  <c r="S20" i="3"/>
  <c r="S26" i="3"/>
  <c r="S27" i="3"/>
  <c r="S28" i="3"/>
  <c r="S34" i="3"/>
  <c r="S35" i="3"/>
  <c r="S36" i="3"/>
  <c r="S42" i="3"/>
  <c r="S43" i="3"/>
  <c r="S44" i="3"/>
  <c r="S50" i="3"/>
  <c r="S51" i="3"/>
  <c r="S52" i="3"/>
  <c r="S58" i="3"/>
  <c r="S60" i="3"/>
  <c r="S67" i="3"/>
  <c r="S68" i="3"/>
  <c r="S74" i="3"/>
  <c r="S76" i="3"/>
  <c r="S82" i="3"/>
  <c r="S83" i="3"/>
  <c r="S84" i="3"/>
  <c r="S90" i="3"/>
  <c r="S91" i="3"/>
  <c r="S92" i="3"/>
  <c r="S99" i="3"/>
  <c r="S110" i="3"/>
  <c r="S112" i="3"/>
  <c r="S119" i="3"/>
  <c r="S126" i="3"/>
  <c r="S127" i="3"/>
  <c r="S128" i="3"/>
  <c r="S134" i="3"/>
  <c r="S135" i="3"/>
  <c r="S136" i="3"/>
  <c r="S142" i="3"/>
  <c r="S143" i="3"/>
  <c r="S144" i="3"/>
  <c r="S150" i="3"/>
  <c r="S151" i="3"/>
  <c r="S152" i="3"/>
  <c r="S75" i="3" l="1"/>
  <c r="S59" i="3"/>
  <c r="S66" i="3"/>
  <c r="S149" i="3"/>
  <c r="S33" i="3"/>
  <c r="S156" i="3"/>
  <c r="S154" i="3"/>
  <c r="S147" i="3"/>
  <c r="S140" i="3"/>
  <c r="S138" i="3"/>
  <c r="S131" i="3"/>
  <c r="S124" i="3"/>
  <c r="S122" i="3"/>
  <c r="S115" i="3"/>
  <c r="S108" i="3"/>
  <c r="S106" i="3"/>
  <c r="S104" i="3"/>
  <c r="S102" i="3"/>
  <c r="S95" i="3"/>
  <c r="S88" i="3"/>
  <c r="S86" i="3"/>
  <c r="S79" i="3"/>
  <c r="S72" i="3"/>
  <c r="S70" i="3"/>
  <c r="S63" i="3"/>
  <c r="S54" i="3"/>
  <c r="S38" i="3"/>
  <c r="S31" i="3"/>
  <c r="S22" i="3"/>
  <c r="S15" i="3"/>
  <c r="S8" i="3"/>
  <c r="S133" i="3"/>
  <c r="S97" i="3"/>
  <c r="S65" i="3"/>
  <c r="S17" i="3"/>
  <c r="S117" i="3"/>
  <c r="S81" i="3"/>
  <c r="S49" i="3"/>
  <c r="S120" i="3"/>
  <c r="S118" i="3"/>
  <c r="S111" i="3"/>
  <c r="S100" i="3"/>
  <c r="S98" i="3"/>
  <c r="S18" i="3"/>
  <c r="S155" i="3"/>
  <c r="S148" i="3"/>
  <c r="S146" i="3"/>
  <c r="S139" i="3"/>
  <c r="S132" i="3"/>
  <c r="S130" i="3"/>
  <c r="S123" i="3"/>
  <c r="S116" i="3"/>
  <c r="S114" i="3"/>
  <c r="S107" i="3"/>
  <c r="S105" i="3"/>
  <c r="S103" i="3"/>
  <c r="S96" i="3"/>
  <c r="S94" i="3"/>
  <c r="S87" i="3"/>
  <c r="S80" i="3"/>
  <c r="S78" i="3"/>
  <c r="S71" i="3"/>
  <c r="S64" i="3"/>
  <c r="S62" i="3"/>
  <c r="S55" i="3"/>
  <c r="S48" i="3"/>
  <c r="S46" i="3"/>
  <c r="S39" i="3"/>
  <c r="S32" i="3"/>
  <c r="S30" i="3"/>
  <c r="S23" i="3"/>
  <c r="S16" i="3"/>
  <c r="S14" i="3"/>
  <c r="S7" i="3"/>
  <c r="S153" i="3"/>
  <c r="S137" i="3"/>
  <c r="S121" i="3"/>
  <c r="S101" i="3"/>
  <c r="S85" i="3"/>
  <c r="S69" i="3"/>
  <c r="S53" i="3"/>
  <c r="S37" i="3"/>
  <c r="S21" i="3"/>
  <c r="S56" i="3"/>
  <c r="S47" i="3"/>
  <c r="S40" i="3"/>
  <c r="S24" i="3"/>
  <c r="S145" i="3"/>
  <c r="S129" i="3"/>
  <c r="S113" i="3"/>
  <c r="S93" i="3"/>
  <c r="S77" i="3"/>
  <c r="S61" i="3"/>
  <c r="S45" i="3"/>
  <c r="S29" i="3"/>
  <c r="S13" i="3"/>
  <c r="S141" i="3"/>
  <c r="S125" i="3"/>
  <c r="S109" i="3"/>
  <c r="S89" i="3"/>
  <c r="S73" i="3"/>
  <c r="S57" i="3"/>
  <c r="S41" i="3"/>
  <c r="S25" i="3"/>
  <c r="S9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6" i="3"/>
  <c r="M164" i="3" l="1"/>
  <c r="C23" i="2" s="1"/>
  <c r="L164" i="3"/>
  <c r="B23" i="2" s="1"/>
  <c r="K164" i="3"/>
  <c r="D17" i="2" s="1"/>
  <c r="J164" i="3"/>
  <c r="C17" i="2" s="1"/>
  <c r="I164" i="3"/>
  <c r="B17" i="2" s="1"/>
  <c r="H164" i="3"/>
  <c r="D11" i="2" s="1"/>
  <c r="G164" i="3"/>
  <c r="C11" i="2" s="1"/>
  <c r="F164" i="3"/>
  <c r="R163" i="3"/>
  <c r="N163" i="3"/>
  <c r="D22" i="2" s="1"/>
  <c r="M163" i="3"/>
  <c r="C22" i="2" s="1"/>
  <c r="L163" i="3"/>
  <c r="B22" i="2" s="1"/>
  <c r="K163" i="3"/>
  <c r="D16" i="2" s="1"/>
  <c r="J163" i="3"/>
  <c r="C16" i="2" s="1"/>
  <c r="I163" i="3"/>
  <c r="B16" i="2" s="1"/>
  <c r="H163" i="3"/>
  <c r="D10" i="2" s="1"/>
  <c r="G163" i="3"/>
  <c r="C10" i="2" s="1"/>
  <c r="F163" i="3"/>
  <c r="R162" i="3"/>
  <c r="N162" i="3"/>
  <c r="D21" i="2" s="1"/>
  <c r="M162" i="3"/>
  <c r="C21" i="2" s="1"/>
  <c r="L162" i="3"/>
  <c r="B21" i="2" s="1"/>
  <c r="K162" i="3"/>
  <c r="D15" i="2" s="1"/>
  <c r="J162" i="3"/>
  <c r="C15" i="2" s="1"/>
  <c r="I162" i="3"/>
  <c r="B15" i="2" s="1"/>
  <c r="H162" i="3"/>
  <c r="D9" i="2" s="1"/>
  <c r="G162" i="3"/>
  <c r="C9" i="2" s="1"/>
  <c r="F162" i="3"/>
  <c r="R161" i="3"/>
  <c r="N161" i="3"/>
  <c r="D20" i="2" s="1"/>
  <c r="M161" i="3"/>
  <c r="C20" i="2" s="1"/>
  <c r="L161" i="3"/>
  <c r="B20" i="2" s="1"/>
  <c r="K161" i="3"/>
  <c r="D14" i="2" s="1"/>
  <c r="J161" i="3"/>
  <c r="C14" i="2" s="1"/>
  <c r="I161" i="3"/>
  <c r="B14" i="2" s="1"/>
  <c r="H161" i="3"/>
  <c r="D8" i="2" s="1"/>
  <c r="G161" i="3"/>
  <c r="C8" i="2" s="1"/>
  <c r="F161" i="3"/>
  <c r="P162" i="3"/>
  <c r="P163" i="3"/>
  <c r="P161" i="3"/>
  <c r="Q161" i="3"/>
  <c r="Q164" i="3"/>
  <c r="P164" i="3"/>
  <c r="B9" i="2" l="1"/>
  <c r="B27" i="2" s="1"/>
  <c r="B11" i="2"/>
  <c r="B29" i="2" s="1"/>
  <c r="B8" i="2"/>
  <c r="B26" i="2" s="1"/>
  <c r="B10" i="2"/>
  <c r="B28" i="2" s="1"/>
  <c r="C28" i="2"/>
  <c r="C26" i="2"/>
  <c r="D26" i="2"/>
  <c r="D28" i="2"/>
  <c r="C27" i="2"/>
  <c r="C29" i="2"/>
  <c r="D27" i="2"/>
  <c r="B19" i="2"/>
  <c r="S164" i="3"/>
  <c r="S161" i="3"/>
  <c r="Q163" i="3"/>
  <c r="S163" i="3" s="1"/>
  <c r="Q162" i="3"/>
  <c r="S162" i="3" s="1"/>
  <c r="S6" i="3"/>
  <c r="C25" i="2" l="1"/>
  <c r="B25" i="2"/>
  <c r="E25" i="9"/>
  <c r="G25" i="9" s="1"/>
  <c r="F25" i="9"/>
  <c r="D25" i="9"/>
  <c r="T159" i="6" l="1"/>
  <c r="R159" i="6"/>
  <c r="N159" i="6"/>
  <c r="M159" i="6"/>
  <c r="G159" i="6"/>
  <c r="I159" i="6"/>
  <c r="J159" i="6"/>
  <c r="K159" i="6"/>
  <c r="Q159" i="3" l="1"/>
  <c r="P159" i="3"/>
  <c r="S159" i="3" l="1"/>
  <c r="N158" i="7"/>
  <c r="J158" i="7"/>
  <c r="F158" i="7"/>
  <c r="Y159" i="6"/>
  <c r="U159" i="6"/>
  <c r="F159" i="6"/>
  <c r="H156" i="6"/>
  <c r="P159" i="5"/>
  <c r="O159" i="5"/>
  <c r="N159" i="5"/>
  <c r="L159" i="5"/>
  <c r="K159" i="5"/>
  <c r="J159" i="5"/>
  <c r="G159" i="5"/>
  <c r="H159" i="5"/>
  <c r="F159" i="5"/>
  <c r="P159" i="4"/>
  <c r="O159" i="4"/>
  <c r="N159" i="4"/>
  <c r="L159" i="4"/>
  <c r="K159" i="4"/>
  <c r="J159" i="4"/>
  <c r="G159" i="4"/>
  <c r="H159" i="4"/>
  <c r="F159" i="4"/>
  <c r="AA156" i="6" l="1"/>
  <c r="N157" i="3"/>
  <c r="AA161" i="6"/>
  <c r="H164" i="6"/>
  <c r="AA163" i="6"/>
  <c r="AA162" i="6"/>
  <c r="H159" i="6"/>
  <c r="L39" i="2"/>
  <c r="K39" i="2"/>
  <c r="J39" i="2"/>
  <c r="I39" i="2"/>
  <c r="L26" i="2"/>
  <c r="K26" i="2"/>
  <c r="J26" i="2"/>
  <c r="I26" i="2"/>
  <c r="J15" i="2"/>
  <c r="K15" i="2"/>
  <c r="L15" i="2"/>
  <c r="I15" i="2"/>
  <c r="H38" i="2"/>
  <c r="H37" i="2"/>
  <c r="H25" i="2"/>
  <c r="H24" i="2"/>
  <c r="H23" i="2"/>
  <c r="H14" i="2"/>
  <c r="H13" i="2"/>
  <c r="H12" i="2"/>
  <c r="H8" i="2"/>
  <c r="H7" i="2"/>
  <c r="E25" i="2"/>
  <c r="C19" i="2"/>
  <c r="D13" i="2"/>
  <c r="C13" i="2"/>
  <c r="B13" i="2"/>
  <c r="C7" i="2"/>
  <c r="D7" i="2"/>
  <c r="B7" i="2"/>
  <c r="E29" i="2"/>
  <c r="E28" i="2"/>
  <c r="E27" i="2"/>
  <c r="E26" i="2"/>
  <c r="E23" i="2"/>
  <c r="E22" i="2"/>
  <c r="E21" i="2"/>
  <c r="E20" i="2"/>
  <c r="E17" i="2"/>
  <c r="E16" i="2"/>
  <c r="E15" i="2"/>
  <c r="E14" i="2"/>
  <c r="E9" i="2"/>
  <c r="E10" i="2"/>
  <c r="E11" i="2"/>
  <c r="E8" i="2"/>
  <c r="I17" i="2" l="1"/>
  <c r="I18" i="2" s="1"/>
  <c r="I19" i="2"/>
  <c r="I20" i="2" s="1"/>
  <c r="H47" i="2"/>
  <c r="J19" i="2"/>
  <c r="J20" i="2" s="1"/>
  <c r="J17" i="2"/>
  <c r="J18" i="2" s="1"/>
  <c r="L17" i="2"/>
  <c r="L18" i="2" s="1"/>
  <c r="L19" i="2"/>
  <c r="L20" i="2" s="1"/>
  <c r="K19" i="2"/>
  <c r="K20" i="2" s="1"/>
  <c r="K17" i="2"/>
  <c r="K18" i="2" s="1"/>
  <c r="AA159" i="6"/>
  <c r="AA164" i="6"/>
  <c r="N159" i="3"/>
  <c r="R157" i="3"/>
  <c r="N164" i="3"/>
  <c r="D23" i="2" s="1"/>
  <c r="I43" i="2"/>
  <c r="I44" i="2" s="1"/>
  <c r="I41" i="2"/>
  <c r="I42" i="2" s="1"/>
  <c r="J41" i="2"/>
  <c r="J42" i="2" s="1"/>
  <c r="J43" i="2"/>
  <c r="J44" i="2" s="1"/>
  <c r="K41" i="2"/>
  <c r="K42" i="2" s="1"/>
  <c r="K43" i="2"/>
  <c r="K44" i="2" s="1"/>
  <c r="L43" i="2"/>
  <c r="L44" i="2" s="1"/>
  <c r="L41" i="2"/>
  <c r="L42" i="2" s="1"/>
  <c r="K30" i="2"/>
  <c r="K31" i="2" s="1"/>
  <c r="K28" i="2"/>
  <c r="K29" i="2" s="1"/>
  <c r="L28" i="2"/>
  <c r="L29" i="2" s="1"/>
  <c r="L30" i="2"/>
  <c r="L31" i="2" s="1"/>
  <c r="I28" i="2"/>
  <c r="I29" i="2" s="1"/>
  <c r="I30" i="2"/>
  <c r="I31" i="2" s="1"/>
  <c r="J28" i="2"/>
  <c r="J29" i="2" s="1"/>
  <c r="J30" i="2"/>
  <c r="J31" i="2" s="1"/>
  <c r="H48" i="2"/>
  <c r="H49" i="2"/>
  <c r="H39" i="2"/>
  <c r="E7" i="2"/>
  <c r="E13" i="2"/>
  <c r="K33" i="2"/>
  <c r="K50" i="2" s="1"/>
  <c r="I33" i="2"/>
  <c r="I50" i="2" s="1"/>
  <c r="H15" i="2"/>
  <c r="L33" i="2"/>
  <c r="L50" i="2" s="1"/>
  <c r="H26" i="2"/>
  <c r="E19" i="2"/>
  <c r="J33" i="2"/>
  <c r="J50" i="2" s="1"/>
  <c r="T158" i="1"/>
  <c r="X158" i="1"/>
  <c r="V158" i="1"/>
  <c r="H17" i="2" l="1"/>
  <c r="H18" i="2" s="1"/>
  <c r="H19" i="2"/>
  <c r="H20" i="2" s="1"/>
  <c r="D29" i="2"/>
  <c r="D25" i="2" s="1"/>
  <c r="D19" i="2"/>
  <c r="R164" i="3"/>
  <c r="R159" i="3"/>
  <c r="H43" i="2"/>
  <c r="H44" i="2" s="1"/>
  <c r="H41" i="2"/>
  <c r="H42" i="2" s="1"/>
  <c r="H28" i="2"/>
  <c r="H29" i="2" s="1"/>
  <c r="H30" i="2"/>
  <c r="H31" i="2" s="1"/>
  <c r="J54" i="2"/>
  <c r="J55" i="2" s="1"/>
  <c r="J52" i="2"/>
  <c r="J53" i="2" s="1"/>
  <c r="I54" i="2"/>
  <c r="I55" i="2" s="1"/>
  <c r="I52" i="2"/>
  <c r="I53" i="2" s="1"/>
  <c r="K52" i="2"/>
  <c r="K53" i="2" s="1"/>
  <c r="K54" i="2"/>
  <c r="K55" i="2" s="1"/>
  <c r="L52" i="2"/>
  <c r="L53" i="2" s="1"/>
  <c r="L54" i="2"/>
  <c r="L55" i="2" s="1"/>
  <c r="H50" i="2"/>
  <c r="H54" i="2" s="1"/>
  <c r="H55" i="2" s="1"/>
  <c r="H33" i="2"/>
  <c r="N158" i="1"/>
  <c r="P158" i="1"/>
  <c r="R158" i="1"/>
  <c r="H52" i="2" l="1"/>
  <c r="H53" i="2" s="1"/>
</calcChain>
</file>

<file path=xl/comments1.xml><?xml version="1.0" encoding="utf-8"?>
<comments xmlns="http://schemas.openxmlformats.org/spreadsheetml/2006/main">
  <authors>
    <author>whiter</author>
  </authors>
  <commentList>
    <comment ref="B98" authorId="0" shapeId="0">
      <text>
        <r>
          <rPr>
            <b/>
            <sz val="8"/>
            <color indexed="81"/>
            <rFont val="Tahoma"/>
            <family val="2"/>
          </rPr>
          <t>whiter:</t>
        </r>
        <r>
          <rPr>
            <sz val="8"/>
            <color indexed="81"/>
            <rFont val="Tahoma"/>
            <family val="2"/>
          </rPr>
          <t xml:space="preserve">
no return in 2008-09</t>
        </r>
      </text>
    </comment>
  </commentList>
</comments>
</file>

<file path=xl/sharedStrings.xml><?xml version="1.0" encoding="utf-8"?>
<sst xmlns="http://schemas.openxmlformats.org/spreadsheetml/2006/main" count="4899" uniqueCount="285">
  <si>
    <t>Total Count</t>
  </si>
  <si>
    <t>Total</t>
  </si>
  <si>
    <t>Y</t>
  </si>
  <si>
    <t>N</t>
  </si>
  <si>
    <t>Young</t>
  </si>
  <si>
    <t>Yass</t>
  </si>
  <si>
    <t>E</t>
  </si>
  <si>
    <t>Wyong</t>
  </si>
  <si>
    <t>S</t>
  </si>
  <si>
    <t>Woollahra</t>
  </si>
  <si>
    <t>Wollongong</t>
  </si>
  <si>
    <t>R</t>
  </si>
  <si>
    <t>Wollondilly</t>
  </si>
  <si>
    <t>Wingecarribee</t>
  </si>
  <si>
    <t>Willoughby</t>
  </si>
  <si>
    <t>Wentworth</t>
  </si>
  <si>
    <t>Wellington</t>
  </si>
  <si>
    <t>Weddin</t>
  </si>
  <si>
    <t>Waverley</t>
  </si>
  <si>
    <t>Warrumbungle</t>
  </si>
  <si>
    <t>Warringah</t>
  </si>
  <si>
    <t>Warren Shire</t>
  </si>
  <si>
    <t>Walgett</t>
  </si>
  <si>
    <t>Walcha</t>
  </si>
  <si>
    <t>Wakool</t>
  </si>
  <si>
    <t>Wagga Wagga</t>
  </si>
  <si>
    <t>Urana Shire</t>
  </si>
  <si>
    <t>Uralla</t>
  </si>
  <si>
    <t>Upper Lachlan</t>
  </si>
  <si>
    <t>Upper Hunter</t>
  </si>
  <si>
    <t>Tweed</t>
  </si>
  <si>
    <t>Tumut</t>
  </si>
  <si>
    <t>Tumbarumba</t>
  </si>
  <si>
    <t>Tenterfield</t>
  </si>
  <si>
    <t>Temora</t>
  </si>
  <si>
    <t>Tamworth Regional</t>
  </si>
  <si>
    <t>Sydney</t>
  </si>
  <si>
    <t>Sutherland</t>
  </si>
  <si>
    <t>Strathfield</t>
  </si>
  <si>
    <t>Snowy River</t>
  </si>
  <si>
    <t>Singleton</t>
  </si>
  <si>
    <t>Shoalhaven</t>
  </si>
  <si>
    <t>Shellharbour</t>
  </si>
  <si>
    <t>Ryde</t>
  </si>
  <si>
    <t>Rockdale</t>
  </si>
  <si>
    <t>Richmond Valley</t>
  </si>
  <si>
    <t>Randwick</t>
  </si>
  <si>
    <t>Queanbeyan</t>
  </si>
  <si>
    <t>Port Stephens</t>
  </si>
  <si>
    <t>Pittwater</t>
  </si>
  <si>
    <t>Penrith</t>
  </si>
  <si>
    <t>Parramatta</t>
  </si>
  <si>
    <t>Parkes</t>
  </si>
  <si>
    <t>Palerang</t>
  </si>
  <si>
    <t>Orange</t>
  </si>
  <si>
    <t>Oberon</t>
  </si>
  <si>
    <t>North Sydney</t>
  </si>
  <si>
    <t>Newcastle</t>
  </si>
  <si>
    <t>Narromine</t>
  </si>
  <si>
    <t>Narrandera</t>
  </si>
  <si>
    <t>Narrabri</t>
  </si>
  <si>
    <t>Nambucca</t>
  </si>
  <si>
    <t>Muswellbrook</t>
  </si>
  <si>
    <t>Murrumbidgee</t>
  </si>
  <si>
    <t>Murray</t>
  </si>
  <si>
    <t>Mosman</t>
  </si>
  <si>
    <t>Moree Plains</t>
  </si>
  <si>
    <t>Mid-Western</t>
  </si>
  <si>
    <t>Marrickville</t>
  </si>
  <si>
    <t>Manly</t>
  </si>
  <si>
    <t>Maitland</t>
  </si>
  <si>
    <t>Lockhart</t>
  </si>
  <si>
    <t>Liverpool Plains</t>
  </si>
  <si>
    <t>Liverpool</t>
  </si>
  <si>
    <t xml:space="preserve">Lithgow </t>
  </si>
  <si>
    <t>Lismore</t>
  </si>
  <si>
    <t>Leichhardt</t>
  </si>
  <si>
    <t>Leeton</t>
  </si>
  <si>
    <t>Lane Cove</t>
  </si>
  <si>
    <t>Lake Macquarie</t>
  </si>
  <si>
    <t>Lachlan</t>
  </si>
  <si>
    <t>Kyogle</t>
  </si>
  <si>
    <t>Ku-ring-gai</t>
  </si>
  <si>
    <t>Kogarah</t>
  </si>
  <si>
    <t>Kiama</t>
  </si>
  <si>
    <t>Kempsey</t>
  </si>
  <si>
    <t>Junee</t>
  </si>
  <si>
    <t>Jerilderie</t>
  </si>
  <si>
    <t>Inverell</t>
  </si>
  <si>
    <t>Hurstville</t>
  </si>
  <si>
    <t>Hunters Hill</t>
  </si>
  <si>
    <t>Hornsby</t>
  </si>
  <si>
    <t>Holroyd</t>
  </si>
  <si>
    <t>Hay</t>
  </si>
  <si>
    <t>Hawkesbury</t>
  </si>
  <si>
    <t>Port Macquarie - Hastings</t>
  </si>
  <si>
    <t xml:space="preserve">Harden </t>
  </si>
  <si>
    <t>Gwydir</t>
  </si>
  <si>
    <t>Guyra</t>
  </si>
  <si>
    <t>Gunnedah</t>
  </si>
  <si>
    <t>Gundagai</t>
  </si>
  <si>
    <t xml:space="preserve">Griffith City </t>
  </si>
  <si>
    <t>Great Lakes</t>
  </si>
  <si>
    <t>Greater Hume</t>
  </si>
  <si>
    <t>Greater Taree</t>
  </si>
  <si>
    <t>Goulburn Mulwarree</t>
  </si>
  <si>
    <t>Gosford</t>
  </si>
  <si>
    <t>Gloucester</t>
  </si>
  <si>
    <t>Glen Innes Severn</t>
  </si>
  <si>
    <t>Gilgandra</t>
  </si>
  <si>
    <t>Forbes</t>
  </si>
  <si>
    <t>Fairfield</t>
  </si>
  <si>
    <t>Eurobodalla</t>
  </si>
  <si>
    <t>Dungog</t>
  </si>
  <si>
    <t xml:space="preserve">Dubbo </t>
  </si>
  <si>
    <t>Deniliquin</t>
  </si>
  <si>
    <t>Cowra</t>
  </si>
  <si>
    <t>Corowa</t>
  </si>
  <si>
    <t>Cootamundra</t>
  </si>
  <si>
    <t>Coonamble</t>
  </si>
  <si>
    <t>Cooma-Monaro</t>
  </si>
  <si>
    <t xml:space="preserve">Coolamon </t>
  </si>
  <si>
    <t>Conargo</t>
  </si>
  <si>
    <t>Coffs Harbour</t>
  </si>
  <si>
    <t>Cobar</t>
  </si>
  <si>
    <t>Clarence Valley</t>
  </si>
  <si>
    <t>Cessnock</t>
  </si>
  <si>
    <t xml:space="preserve">Central Darling </t>
  </si>
  <si>
    <t>Carrathool</t>
  </si>
  <si>
    <t xml:space="preserve">Canterbury </t>
  </si>
  <si>
    <t>Canada Bay</t>
  </si>
  <si>
    <t>Campbelltown</t>
  </si>
  <si>
    <t>Camden</t>
  </si>
  <si>
    <t>Cabonne</t>
  </si>
  <si>
    <t>Byron</t>
  </si>
  <si>
    <t>Burwood</t>
  </si>
  <si>
    <t xml:space="preserve">Broken Hill  </t>
  </si>
  <si>
    <t>Brewarrina</t>
  </si>
  <si>
    <t>Bourke</t>
  </si>
  <si>
    <t>Botany Bay</t>
  </si>
  <si>
    <t>Boorowa</t>
  </si>
  <si>
    <t>Bombala</t>
  </si>
  <si>
    <t>Bogan</t>
  </si>
  <si>
    <t>Blue Mountains</t>
  </si>
  <si>
    <t>Blayney</t>
  </si>
  <si>
    <t>Bland</t>
  </si>
  <si>
    <t>Blacktown</t>
  </si>
  <si>
    <t>Berrigan</t>
  </si>
  <si>
    <t>Bellingen</t>
  </si>
  <si>
    <t xml:space="preserve">Bega Valley </t>
  </si>
  <si>
    <t>Hills Shire</t>
  </si>
  <si>
    <t>Bathurst</t>
  </si>
  <si>
    <t>Bankstown</t>
  </si>
  <si>
    <t>Balranald</t>
  </si>
  <si>
    <t xml:space="preserve">Ballina </t>
  </si>
  <si>
    <t>Auburn</t>
  </si>
  <si>
    <t>Ashfield</t>
  </si>
  <si>
    <t>Armidale Dumaresq</t>
  </si>
  <si>
    <t>Albury</t>
  </si>
  <si>
    <t>Drop Off Facility</t>
  </si>
  <si>
    <t>Clean Up Service</t>
  </si>
  <si>
    <t>Recycling Service</t>
  </si>
  <si>
    <t>Residual Waste to AWT</t>
  </si>
  <si>
    <t>Residual Waste Service</t>
  </si>
  <si>
    <t>Data
Supplied</t>
  </si>
  <si>
    <t xml:space="preserve"> Number of Individual Households</t>
  </si>
  <si>
    <t>DLG Group</t>
  </si>
  <si>
    <t>Region</t>
  </si>
  <si>
    <t>Council Name</t>
  </si>
  <si>
    <t>ABS</t>
  </si>
  <si>
    <t>Appendix 1: Domestic Waste and Recycling Services 2013-14</t>
  </si>
  <si>
    <t>Population
ABS
(30 June 14)</t>
  </si>
  <si>
    <t>Garden Organics Service</t>
  </si>
  <si>
    <t>Food and Garden Organics Service</t>
  </si>
  <si>
    <t>-</t>
  </si>
  <si>
    <t>Total Domestic Generation and Recycling Rates</t>
  </si>
  <si>
    <t>Household and Population Figures</t>
  </si>
  <si>
    <t>NSW</t>
  </si>
  <si>
    <t>SMA</t>
  </si>
  <si>
    <t>ERA</t>
  </si>
  <si>
    <t>RRA</t>
  </si>
  <si>
    <t>Rest of the State</t>
  </si>
  <si>
    <t>Stream</t>
  </si>
  <si>
    <t>Collected</t>
  </si>
  <si>
    <t>Recovered</t>
  </si>
  <si>
    <t>Disposed</t>
  </si>
  <si>
    <t>Recycling Rate (%)</t>
  </si>
  <si>
    <t>Councils</t>
  </si>
  <si>
    <t>Recyclables</t>
  </si>
  <si>
    <t>Population</t>
  </si>
  <si>
    <t>Household</t>
  </si>
  <si>
    <t>Total Domestic Generation and Averages</t>
  </si>
  <si>
    <t>Kerbside</t>
  </si>
  <si>
    <t>Organics</t>
  </si>
  <si>
    <t>Drop Off</t>
  </si>
  <si>
    <t>Clean Up</t>
  </si>
  <si>
    <t>Total Recyclables</t>
  </si>
  <si>
    <t>kg/capita/yr</t>
  </si>
  <si>
    <t>kg/capita/wk</t>
  </si>
  <si>
    <t>Residual Waste</t>
  </si>
  <si>
    <t>kg/hh/yr</t>
  </si>
  <si>
    <t>kg/hh/wk</t>
  </si>
  <si>
    <t>Total Generation</t>
  </si>
  <si>
    <t>Total Organics</t>
  </si>
  <si>
    <t>Total Recyclables Collected</t>
  </si>
  <si>
    <t>Total Residual Waste</t>
  </si>
  <si>
    <t>Appendix 2: Total Generation, Recycling Rates and Averages</t>
  </si>
  <si>
    <t>Total Domestic Generation</t>
  </si>
  <si>
    <t>Total Disposed</t>
  </si>
  <si>
    <t>Baulkham Hills</t>
  </si>
  <si>
    <t>Kerbside Recycling Bin</t>
  </si>
  <si>
    <t>Drop off Recycling</t>
  </si>
  <si>
    <t>Cleanup Recycling</t>
  </si>
  <si>
    <t>Kerbside Organics Bin</t>
  </si>
  <si>
    <t>Drop off Organics</t>
  </si>
  <si>
    <t>Cleanup Organics</t>
  </si>
  <si>
    <t>Kerbside Waste Bin</t>
  </si>
  <si>
    <t>Total Disposed to Landfill</t>
  </si>
  <si>
    <t>Recovered (AWT)</t>
  </si>
  <si>
    <t>Recycling Bin Disposed</t>
  </si>
  <si>
    <t>Organics Bin Disposed</t>
  </si>
  <si>
    <t>Recycling Disposed</t>
  </si>
  <si>
    <t>Organics Disposed</t>
  </si>
  <si>
    <t>Waste Disposed</t>
  </si>
  <si>
    <t>Appendix 4: Total Domestic Recyclable Generation 2013-14</t>
  </si>
  <si>
    <t>Appendix 5: Total Domestic Organics Generation 2013-14</t>
  </si>
  <si>
    <t>Appendix 6: Total Domestic Residual Waste Generation and Disposal 2013-14</t>
  </si>
  <si>
    <t>Dry Recycling</t>
  </si>
  <si>
    <t>Tonnes Collected</t>
  </si>
  <si>
    <r>
      <t xml:space="preserve">Per Household
</t>
    </r>
    <r>
      <rPr>
        <b/>
        <sz val="8"/>
        <rFont val="Arial"/>
        <family val="2"/>
      </rPr>
      <t>kg/hh/wk</t>
    </r>
  </si>
  <si>
    <r>
      <t xml:space="preserve">Per Capita
</t>
    </r>
    <r>
      <rPr>
        <b/>
        <sz val="8"/>
        <rFont val="Arial"/>
        <family val="2"/>
      </rPr>
      <t>kg/ca/wk</t>
    </r>
  </si>
  <si>
    <t>NSW Average</t>
  </si>
  <si>
    <t>Note:</t>
  </si>
  <si>
    <t>NS - No Service</t>
  </si>
  <si>
    <t>Appendix 7: Weekly Kerbside Household and Per Capita Generation 2013-14</t>
  </si>
  <si>
    <t>Predominant BIN Size</t>
  </si>
  <si>
    <t>Frequency</t>
  </si>
  <si>
    <t>240L</t>
  </si>
  <si>
    <t>F'nightly</t>
  </si>
  <si>
    <t>140L</t>
  </si>
  <si>
    <t>Weekly</t>
  </si>
  <si>
    <t>Crate</t>
  </si>
  <si>
    <t>120L</t>
  </si>
  <si>
    <t>No Service</t>
  </si>
  <si>
    <t>Monthly</t>
  </si>
  <si>
    <t>80L</t>
  </si>
  <si>
    <t>55L</t>
  </si>
  <si>
    <t>240L Split (W/R)</t>
  </si>
  <si>
    <t>2 x 120L</t>
  </si>
  <si>
    <t>360L</t>
  </si>
  <si>
    <t>Tied &amp; Bundled</t>
  </si>
  <si>
    <t>Sent</t>
  </si>
  <si>
    <t>Landfilled</t>
  </si>
  <si>
    <t>Recovery %</t>
  </si>
  <si>
    <t>Facility</t>
  </si>
  <si>
    <t>Biomass Solutions, Coffs Harbour</t>
  </si>
  <si>
    <t>GRL Global Renewables, UR-3R, Eastern Creek</t>
  </si>
  <si>
    <t>City of Canada Bay Council</t>
  </si>
  <si>
    <t>Parramatta City Council</t>
  </si>
  <si>
    <t>Rockdale City Council</t>
  </si>
  <si>
    <t>SITA Advanced Resource Recovery Technology, ARRT - Raymond Terrace</t>
  </si>
  <si>
    <t>SITA Advanced Resource Recovery Technology, ARRT - Spring Farm / Jacks Gully</t>
  </si>
  <si>
    <t>SITA SAWT, Kemps Creek</t>
  </si>
  <si>
    <t>Randwick City Council</t>
  </si>
  <si>
    <t>Appendix 9: Alternative Waste Treatment (AWT) 2013-14</t>
  </si>
  <si>
    <t>Appendix 8: Predominant Bin Size and Collection Frequency 2013-14</t>
  </si>
  <si>
    <t>Domestic Waste Management Charge
SUDs</t>
  </si>
  <si>
    <t>Overall
$</t>
  </si>
  <si>
    <t>Reisdual Waste
$</t>
  </si>
  <si>
    <t>Dry Recycling
$</t>
  </si>
  <si>
    <t>Organics
$</t>
  </si>
  <si>
    <t>NR - Not Reported</t>
  </si>
  <si>
    <t>Appendix 10: Domestic Waste Management Charges 2013-14</t>
  </si>
  <si>
    <t>Total Domestic Generation (tonnes)</t>
  </si>
  <si>
    <t>Appendix 3: Total Domestic Generation (tonnes) and Recycling Rates 2013-14</t>
  </si>
  <si>
    <t>Totals</t>
  </si>
  <si>
    <t>Waste Generation</t>
  </si>
  <si>
    <t>Recycling  Disposed</t>
  </si>
  <si>
    <t>Recycled</t>
  </si>
  <si>
    <t>Total Recycled</t>
  </si>
  <si>
    <t>Waste Collected</t>
  </si>
  <si>
    <t>Waste Recycled</t>
  </si>
  <si>
    <t>Residual Waste Collected</t>
  </si>
  <si>
    <t>Organics Total</t>
  </si>
  <si>
    <t>Recycling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</si>
</sst>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i/>
      <sz val="9"/>
      <color indexed="8"/>
      <name val="Calibri"/>
      <family val="2"/>
    </font>
    <font>
      <sz val="9"/>
      <color indexed="49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indexed="57"/>
      <name val="Calibri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8"/>
      <color indexed="60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color indexed="53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8"/>
      <color theme="5"/>
      <name val="ARIAL"/>
      <family val="2"/>
    </font>
    <font>
      <sz val="8"/>
      <color theme="8"/>
      <name val="Arial"/>
      <family val="2"/>
    </font>
    <font>
      <sz val="8"/>
      <color theme="7"/>
      <name val="Arial"/>
      <family val="2"/>
    </font>
    <font>
      <sz val="8"/>
      <color theme="6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987">
    <xf numFmtId="0" fontId="0" fillId="0" borderId="0"/>
    <xf numFmtId="43" fontId="22" fillId="0" borderId="0" applyFont="0" applyFill="0" applyBorder="0" applyAlignment="0" applyProtection="0"/>
    <xf numFmtId="0" fontId="24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32" fillId="47" borderId="0" applyNumberFormat="0" applyBorder="0" applyAlignment="0" applyProtection="0"/>
    <xf numFmtId="0" fontId="18" fillId="16" borderId="0" applyNumberFormat="0" applyBorder="0" applyAlignment="0" applyProtection="0"/>
    <xf numFmtId="0" fontId="32" fillId="44" borderId="0" applyNumberFormat="0" applyBorder="0" applyAlignment="0" applyProtection="0"/>
    <xf numFmtId="0" fontId="18" fillId="20" borderId="0" applyNumberFormat="0" applyBorder="0" applyAlignment="0" applyProtection="0"/>
    <xf numFmtId="0" fontId="32" fillId="45" borderId="0" applyNumberFormat="0" applyBorder="0" applyAlignment="0" applyProtection="0"/>
    <xf numFmtId="0" fontId="18" fillId="24" borderId="0" applyNumberFormat="0" applyBorder="0" applyAlignment="0" applyProtection="0"/>
    <xf numFmtId="0" fontId="32" fillId="48" borderId="0" applyNumberFormat="0" applyBorder="0" applyAlignment="0" applyProtection="0"/>
    <xf numFmtId="0" fontId="18" fillId="28" borderId="0" applyNumberFormat="0" applyBorder="0" applyAlignment="0" applyProtection="0"/>
    <xf numFmtId="0" fontId="32" fillId="49" borderId="0" applyNumberFormat="0" applyBorder="0" applyAlignment="0" applyProtection="0"/>
    <xf numFmtId="0" fontId="18" fillId="32" borderId="0" applyNumberFormat="0" applyBorder="0" applyAlignment="0" applyProtection="0"/>
    <xf numFmtId="0" fontId="32" fillId="50" borderId="0" applyNumberFormat="0" applyBorder="0" applyAlignment="0" applyProtection="0"/>
    <xf numFmtId="0" fontId="18" fillId="9" borderId="0" applyNumberFormat="0" applyBorder="0" applyAlignment="0" applyProtection="0"/>
    <xf numFmtId="0" fontId="32" fillId="51" borderId="0" applyNumberFormat="0" applyBorder="0" applyAlignment="0" applyProtection="0"/>
    <xf numFmtId="0" fontId="18" fillId="13" borderId="0" applyNumberFormat="0" applyBorder="0" applyAlignment="0" applyProtection="0"/>
    <xf numFmtId="0" fontId="32" fillId="52" borderId="0" applyNumberFormat="0" applyBorder="0" applyAlignment="0" applyProtection="0"/>
    <xf numFmtId="0" fontId="18" fillId="17" borderId="0" applyNumberFormat="0" applyBorder="0" applyAlignment="0" applyProtection="0"/>
    <xf numFmtId="0" fontId="32" fillId="53" borderId="0" applyNumberFormat="0" applyBorder="0" applyAlignment="0" applyProtection="0"/>
    <xf numFmtId="0" fontId="18" fillId="21" borderId="0" applyNumberFormat="0" applyBorder="0" applyAlignment="0" applyProtection="0"/>
    <xf numFmtId="0" fontId="32" fillId="48" borderId="0" applyNumberFormat="0" applyBorder="0" applyAlignment="0" applyProtection="0"/>
    <xf numFmtId="0" fontId="18" fillId="25" borderId="0" applyNumberFormat="0" applyBorder="0" applyAlignment="0" applyProtection="0"/>
    <xf numFmtId="0" fontId="32" fillId="49" borderId="0" applyNumberFormat="0" applyBorder="0" applyAlignment="0" applyProtection="0"/>
    <xf numFmtId="0" fontId="18" fillId="29" borderId="0" applyNumberFormat="0" applyBorder="0" applyAlignment="0" applyProtection="0"/>
    <xf numFmtId="0" fontId="32" fillId="54" borderId="0" applyNumberFormat="0" applyBorder="0" applyAlignment="0" applyProtection="0"/>
    <xf numFmtId="0" fontId="8" fillId="3" borderId="0" applyNumberFormat="0" applyBorder="0" applyAlignment="0" applyProtection="0"/>
    <xf numFmtId="0" fontId="33" fillId="38" borderId="0" applyNumberFormat="0" applyBorder="0" applyAlignment="0" applyProtection="0"/>
    <xf numFmtId="0" fontId="12" fillId="6" borderId="4" applyNumberFormat="0" applyAlignment="0" applyProtection="0"/>
    <xf numFmtId="0" fontId="34" fillId="55" borderId="23" applyNumberFormat="0" applyAlignment="0" applyProtection="0"/>
    <xf numFmtId="0" fontId="14" fillId="7" borderId="7" applyNumberFormat="0" applyAlignment="0" applyProtection="0"/>
    <xf numFmtId="0" fontId="35" fillId="56" borderId="24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9" borderId="0" applyNumberFormat="0" applyBorder="0" applyAlignment="0" applyProtection="0"/>
    <xf numFmtId="0" fontId="4" fillId="0" borderId="1" applyNumberFormat="0" applyFill="0" applyAlignment="0" applyProtection="0"/>
    <xf numFmtId="0" fontId="38" fillId="0" borderId="25" applyNumberFormat="0" applyFill="0" applyAlignment="0" applyProtection="0"/>
    <xf numFmtId="0" fontId="5" fillId="0" borderId="2" applyNumberFormat="0" applyFill="0" applyAlignment="0" applyProtection="0"/>
    <xf numFmtId="0" fontId="39" fillId="0" borderId="26" applyNumberFormat="0" applyFill="0" applyAlignment="0" applyProtection="0"/>
    <xf numFmtId="0" fontId="6" fillId="0" borderId="3" applyNumberFormat="0" applyFill="0" applyAlignment="0" applyProtection="0"/>
    <xf numFmtId="0" fontId="40" fillId="0" borderId="27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41" fillId="42" borderId="23" applyNumberFormat="0" applyAlignment="0" applyProtection="0"/>
    <xf numFmtId="0" fontId="13" fillId="0" borderId="6" applyNumberFormat="0" applyFill="0" applyAlignment="0" applyProtection="0"/>
    <xf numFmtId="0" fontId="42" fillId="0" borderId="28" applyNumberFormat="0" applyFill="0" applyAlignment="0" applyProtection="0"/>
    <xf numFmtId="0" fontId="9" fillId="4" borderId="0" applyNumberFormat="0" applyBorder="0" applyAlignment="0" applyProtection="0"/>
    <xf numFmtId="0" fontId="43" fillId="57" borderId="0" applyNumberFormat="0" applyBorder="0" applyAlignment="0" applyProtection="0"/>
    <xf numFmtId="0" fontId="22" fillId="0" borderId="0"/>
    <xf numFmtId="0" fontId="22" fillId="0" borderId="0"/>
    <xf numFmtId="0" fontId="44" fillId="0" borderId="0"/>
    <xf numFmtId="0" fontId="23" fillId="0" borderId="0"/>
    <xf numFmtId="0" fontId="19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58" borderId="12" applyNumberFormat="0" applyFont="0" applyAlignment="0" applyProtection="0"/>
    <xf numFmtId="0" fontId="11" fillId="6" borderId="5" applyNumberFormat="0" applyAlignment="0" applyProtection="0"/>
    <xf numFmtId="0" fontId="45" fillId="55" borderId="2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7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9" fontId="81" fillId="0" borderId="0" applyFont="0" applyFill="0" applyBorder="0" applyAlignment="0" applyProtection="0"/>
  </cellStyleXfs>
  <cellXfs count="416">
    <xf numFmtId="0" fontId="0" fillId="0" borderId="0" xfId="0"/>
    <xf numFmtId="0" fontId="0" fillId="0" borderId="1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/>
    <xf numFmtId="43" fontId="23" fillId="0" borderId="12" xfId="1" applyFon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3" fillId="0" borderId="12" xfId="2" applyFont="1" applyFill="1" applyBorder="1" applyAlignment="1">
      <alignment horizontal="center" wrapText="1"/>
    </xf>
    <xf numFmtId="3" fontId="23" fillId="0" borderId="13" xfId="0" applyNumberFormat="1" applyFont="1" applyFill="1" applyBorder="1"/>
    <xf numFmtId="164" fontId="23" fillId="0" borderId="13" xfId="1" applyNumberFormat="1" applyFont="1" applyFill="1" applyBorder="1"/>
    <xf numFmtId="49" fontId="23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25" fillId="0" borderId="12" xfId="2" applyFont="1" applyFill="1" applyBorder="1" applyAlignment="1">
      <alignment horizontal="center" wrapText="1"/>
    </xf>
    <xf numFmtId="3" fontId="23" fillId="0" borderId="13" xfId="0" applyNumberFormat="1" applyFont="1" applyFill="1" applyBorder="1" applyAlignment="1" applyProtection="1">
      <alignment horizontal="right" wrapText="1"/>
    </xf>
    <xf numFmtId="3" fontId="23" fillId="0" borderId="12" xfId="0" applyNumberFormat="1" applyFont="1" applyFill="1" applyBorder="1" applyAlignment="1" applyProtection="1">
      <alignment horizontal="center" wrapText="1"/>
    </xf>
    <xf numFmtId="0" fontId="0" fillId="0" borderId="13" xfId="0" applyBorder="1" applyAlignment="1">
      <alignment horizontal="center"/>
    </xf>
    <xf numFmtId="3" fontId="23" fillId="34" borderId="14" xfId="3" applyNumberFormat="1" applyFont="1" applyFill="1" applyBorder="1" applyAlignment="1" applyProtection="1">
      <alignment horizontal="right" wrapText="1"/>
    </xf>
    <xf numFmtId="3" fontId="23" fillId="35" borderId="14" xfId="1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3" fillId="33" borderId="14" xfId="0" applyFont="1" applyFill="1" applyBorder="1" applyAlignment="1"/>
    <xf numFmtId="0" fontId="23" fillId="33" borderId="16" xfId="0" applyFont="1" applyFill="1" applyBorder="1" applyAlignment="1">
      <alignment horizontal="center"/>
    </xf>
    <xf numFmtId="3" fontId="23" fillId="0" borderId="10" xfId="0" applyNumberFormat="1" applyFont="1" applyFill="1" applyBorder="1"/>
    <xf numFmtId="164" fontId="23" fillId="0" borderId="10" xfId="1" applyNumberFormat="1" applyFont="1" applyFill="1" applyBorder="1"/>
    <xf numFmtId="0" fontId="0" fillId="0" borderId="10" xfId="0" applyFill="1" applyBorder="1" applyAlignment="1">
      <alignment horizontal="center"/>
    </xf>
    <xf numFmtId="3" fontId="23" fillId="0" borderId="10" xfId="0" applyNumberFormat="1" applyFont="1" applyFill="1" applyBorder="1" applyAlignment="1" applyProtection="1">
      <alignment horizontal="right" wrapText="1"/>
    </xf>
    <xf numFmtId="0" fontId="0" fillId="0" borderId="10" xfId="0" applyBorder="1" applyAlignment="1">
      <alignment horizontal="center"/>
    </xf>
    <xf numFmtId="0" fontId="23" fillId="33" borderId="14" xfId="0" applyFont="1" applyFill="1" applyBorder="1"/>
    <xf numFmtId="0" fontId="23" fillId="33" borderId="14" xfId="0" applyFont="1" applyFill="1" applyBorder="1" applyAlignment="1">
      <alignment horizontal="left" wrapText="1"/>
    </xf>
    <xf numFmtId="0" fontId="23" fillId="33" borderId="16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23" fillId="0" borderId="17" xfId="2" applyFont="1" applyFill="1" applyBorder="1" applyAlignment="1">
      <alignment horizontal="center" wrapText="1"/>
    </xf>
    <xf numFmtId="2" fontId="20" fillId="33" borderId="18" xfId="0" applyNumberFormat="1" applyFont="1" applyFill="1" applyBorder="1" applyAlignment="1" applyProtection="1">
      <alignment horizontal="center" vertical="center" wrapText="1"/>
    </xf>
    <xf numFmtId="0" fontId="26" fillId="0" borderId="0" xfId="4" applyAlignment="1" applyProtection="1"/>
    <xf numFmtId="2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" fontId="20" fillId="34" borderId="13" xfId="0" applyNumberFormat="1" applyFont="1" applyFill="1" applyBorder="1" applyAlignment="1" applyProtection="1">
      <alignment horizontal="center" vertical="center" wrapText="1"/>
    </xf>
    <xf numFmtId="3" fontId="20" fillId="35" borderId="0" xfId="0" applyNumberFormat="1" applyFont="1" applyFill="1" applyBorder="1" applyAlignment="1" applyProtection="1">
      <alignment horizontal="center" vertical="center" wrapText="1"/>
    </xf>
    <xf numFmtId="3" fontId="20" fillId="33" borderId="14" xfId="0" applyNumberFormat="1" applyFont="1" applyFill="1" applyBorder="1" applyAlignment="1">
      <alignment horizontal="center" vertical="center" textRotation="90" wrapText="1"/>
    </xf>
    <xf numFmtId="3" fontId="20" fillId="33" borderId="19" xfId="0" applyNumberFormat="1" applyFont="1" applyFill="1" applyBorder="1" applyAlignment="1">
      <alignment horizontal="center" vertical="center" textRotation="90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4" xfId="0" applyFill="1" applyBorder="1"/>
    <xf numFmtId="0" fontId="27" fillId="0" borderId="2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right"/>
    </xf>
    <xf numFmtId="0" fontId="27" fillId="0" borderId="16" xfId="0" applyFont="1" applyFill="1" applyBorder="1" applyAlignment="1">
      <alignment horizontal="center"/>
    </xf>
    <xf numFmtId="0" fontId="0" fillId="0" borderId="20" xfId="0" applyBorder="1"/>
    <xf numFmtId="0" fontId="23" fillId="0" borderId="31" xfId="0" applyNumberFormat="1" applyFont="1" applyBorder="1" applyAlignment="1">
      <alignment horizontal="center" vertical="center"/>
    </xf>
    <xf numFmtId="0" fontId="19" fillId="0" borderId="10" xfId="0" applyFont="1" applyFill="1" applyBorder="1"/>
    <xf numFmtId="0" fontId="19" fillId="0" borderId="13" xfId="0" applyFont="1" applyFill="1" applyBorder="1"/>
    <xf numFmtId="0" fontId="23" fillId="0" borderId="20" xfId="2473" applyFont="1" applyBorder="1"/>
    <xf numFmtId="0" fontId="23" fillId="0" borderId="0" xfId="2473" applyFont="1"/>
    <xf numFmtId="0" fontId="50" fillId="0" borderId="0" xfId="2473" applyFont="1" applyFill="1" applyBorder="1" applyAlignment="1">
      <alignment horizontal="center"/>
    </xf>
    <xf numFmtId="0" fontId="50" fillId="33" borderId="32" xfId="2473" applyFont="1" applyFill="1" applyBorder="1" applyAlignment="1">
      <alignment horizontal="center"/>
    </xf>
    <xf numFmtId="0" fontId="51" fillId="33" borderId="32" xfId="2473" applyFont="1" applyFill="1" applyBorder="1" applyAlignment="1">
      <alignment horizontal="center"/>
    </xf>
    <xf numFmtId="164" fontId="51" fillId="33" borderId="32" xfId="2980" applyNumberFormat="1" applyFont="1" applyFill="1" applyBorder="1"/>
    <xf numFmtId="165" fontId="52" fillId="33" borderId="32" xfId="2981" applyNumberFormat="1" applyFont="1" applyFill="1" applyBorder="1" applyAlignment="1">
      <alignment horizontal="center"/>
    </xf>
    <xf numFmtId="0" fontId="53" fillId="0" borderId="0" xfId="2473" applyFont="1" applyAlignment="1">
      <alignment horizontal="center"/>
    </xf>
    <xf numFmtId="0" fontId="54" fillId="0" borderId="0" xfId="2473" applyFont="1" applyAlignment="1">
      <alignment horizontal="center"/>
    </xf>
    <xf numFmtId="0" fontId="53" fillId="0" borderId="32" xfId="2473" applyFont="1" applyBorder="1" applyAlignment="1">
      <alignment horizontal="center"/>
    </xf>
    <xf numFmtId="164" fontId="53" fillId="0" borderId="32" xfId="2980" applyNumberFormat="1" applyFont="1" applyBorder="1" applyAlignment="1">
      <alignment horizontal="center"/>
    </xf>
    <xf numFmtId="0" fontId="55" fillId="0" borderId="32" xfId="2473" applyFont="1" applyBorder="1" applyAlignment="1">
      <alignment horizontal="right"/>
    </xf>
    <xf numFmtId="164" fontId="50" fillId="0" borderId="32" xfId="2980" applyNumberFormat="1" applyFont="1" applyBorder="1"/>
    <xf numFmtId="165" fontId="56" fillId="0" borderId="32" xfId="2981" applyNumberFormat="1" applyFont="1" applyBorder="1" applyAlignment="1">
      <alignment horizontal="right"/>
    </xf>
    <xf numFmtId="0" fontId="53" fillId="0" borderId="0" xfId="2473" applyFont="1" applyBorder="1" applyAlignment="1">
      <alignment horizontal="center"/>
    </xf>
    <xf numFmtId="164" fontId="53" fillId="0" borderId="0" xfId="2473" applyNumberFormat="1" applyFont="1" applyBorder="1" applyAlignment="1">
      <alignment horizontal="center"/>
    </xf>
    <xf numFmtId="164" fontId="53" fillId="0" borderId="0" xfId="2980" applyNumberFormat="1" applyFont="1" applyBorder="1" applyAlignment="1">
      <alignment horizontal="center"/>
    </xf>
    <xf numFmtId="0" fontId="53" fillId="0" borderId="0" xfId="2473" applyFont="1"/>
    <xf numFmtId="0" fontId="55" fillId="0" borderId="0" xfId="2473" applyFont="1" applyAlignment="1">
      <alignment horizontal="right"/>
    </xf>
    <xf numFmtId="164" fontId="50" fillId="0" borderId="0" xfId="2980" applyNumberFormat="1" applyFont="1"/>
    <xf numFmtId="165" fontId="56" fillId="0" borderId="0" xfId="2981" applyNumberFormat="1" applyFont="1" applyAlignment="1">
      <alignment horizontal="right"/>
    </xf>
    <xf numFmtId="0" fontId="53" fillId="0" borderId="32" xfId="2473" applyFont="1" applyBorder="1"/>
    <xf numFmtId="164" fontId="53" fillId="0" borderId="32" xfId="2980" applyNumberFormat="1" applyFont="1" applyBorder="1" applyAlignment="1">
      <alignment horizontal="center" vertical="center" wrapText="1"/>
    </xf>
    <xf numFmtId="164" fontId="23" fillId="0" borderId="0" xfId="2980" applyNumberFormat="1" applyFont="1"/>
    <xf numFmtId="164" fontId="53" fillId="0" borderId="0" xfId="2473" applyNumberFormat="1" applyFont="1"/>
    <xf numFmtId="0" fontId="57" fillId="0" borderId="32" xfId="2473" applyFont="1" applyBorder="1" applyAlignment="1">
      <alignment horizontal="right"/>
    </xf>
    <xf numFmtId="166" fontId="57" fillId="0" borderId="32" xfId="2473" applyNumberFormat="1" applyFont="1" applyBorder="1"/>
    <xf numFmtId="165" fontId="58" fillId="0" borderId="0" xfId="2981" applyNumberFormat="1" applyFont="1" applyAlignment="1">
      <alignment horizontal="center"/>
    </xf>
    <xf numFmtId="0" fontId="53" fillId="0" borderId="32" xfId="2473" applyFont="1" applyBorder="1" applyAlignment="1">
      <alignment horizontal="right"/>
    </xf>
    <xf numFmtId="166" fontId="53" fillId="0" borderId="32" xfId="2473" applyNumberFormat="1" applyFont="1" applyBorder="1"/>
    <xf numFmtId="0" fontId="59" fillId="0" borderId="0" xfId="2473" applyFont="1" applyAlignment="1">
      <alignment horizontal="center"/>
    </xf>
    <xf numFmtId="164" fontId="50" fillId="0" borderId="0" xfId="2980" applyNumberFormat="1" applyFont="1" applyBorder="1" applyAlignment="1">
      <alignment horizontal="center" vertical="center" wrapText="1"/>
    </xf>
    <xf numFmtId="164" fontId="23" fillId="0" borderId="0" xfId="2982" applyNumberFormat="1" applyFont="1"/>
    <xf numFmtId="165" fontId="60" fillId="0" borderId="0" xfId="2983" applyNumberFormat="1" applyFont="1" applyAlignment="1">
      <alignment horizontal="right"/>
    </xf>
    <xf numFmtId="164" fontId="61" fillId="0" borderId="0" xfId="2984" applyNumberFormat="1" applyFont="1"/>
    <xf numFmtId="165" fontId="62" fillId="0" borderId="0" xfId="2983" applyNumberFormat="1" applyFont="1" applyAlignment="1">
      <alignment horizontal="center"/>
    </xf>
    <xf numFmtId="164" fontId="23" fillId="0" borderId="32" xfId="2982" applyNumberFormat="1" applyFont="1" applyBorder="1" applyAlignment="1">
      <alignment horizontal="center"/>
    </xf>
    <xf numFmtId="0" fontId="1" fillId="0" borderId="0" xfId="2984"/>
    <xf numFmtId="165" fontId="61" fillId="0" borderId="0" xfId="2983" applyNumberFormat="1" applyFont="1" applyAlignment="1">
      <alignment horizontal="center"/>
    </xf>
    <xf numFmtId="0" fontId="19" fillId="0" borderId="0" xfId="2473" applyFont="1"/>
    <xf numFmtId="164" fontId="54" fillId="0" borderId="32" xfId="2473" applyNumberFormat="1" applyFont="1" applyBorder="1" applyAlignment="1">
      <alignment horizontal="center"/>
    </xf>
    <xf numFmtId="164" fontId="51" fillId="33" borderId="32" xfId="2473" applyNumberFormat="1" applyFont="1" applyFill="1" applyBorder="1"/>
    <xf numFmtId="0" fontId="51" fillId="33" borderId="0" xfId="2473" applyFont="1" applyFill="1" applyAlignment="1">
      <alignment horizontal="center"/>
    </xf>
    <xf numFmtId="0" fontId="51" fillId="33" borderId="32" xfId="2473" applyFont="1" applyFill="1" applyBorder="1"/>
    <xf numFmtId="164" fontId="63" fillId="0" borderId="32" xfId="2980" applyNumberFormat="1" applyFont="1" applyBorder="1" applyAlignment="1">
      <alignment horizontal="center" vertical="center" wrapText="1"/>
    </xf>
    <xf numFmtId="0" fontId="19" fillId="0" borderId="20" xfId="2473" applyBorder="1"/>
    <xf numFmtId="0" fontId="27" fillId="0" borderId="16" xfId="2473" applyFont="1" applyFill="1" applyBorder="1" applyAlignment="1">
      <alignment horizontal="center"/>
    </xf>
    <xf numFmtId="0" fontId="27" fillId="0" borderId="14" xfId="2473" applyFont="1" applyFill="1" applyBorder="1" applyAlignment="1">
      <alignment horizontal="center"/>
    </xf>
    <xf numFmtId="0" fontId="27" fillId="0" borderId="22" xfId="2473" applyFont="1" applyFill="1" applyBorder="1" applyAlignment="1">
      <alignment horizontal="center"/>
    </xf>
    <xf numFmtId="0" fontId="28" fillId="0" borderId="0" xfId="2473" applyFont="1" applyFill="1" applyBorder="1" applyAlignment="1">
      <alignment horizontal="left"/>
    </xf>
    <xf numFmtId="0" fontId="19" fillId="0" borderId="22" xfId="2473" applyBorder="1"/>
    <xf numFmtId="0" fontId="19" fillId="0" borderId="14" xfId="2473" applyBorder="1"/>
    <xf numFmtId="0" fontId="27" fillId="0" borderId="21" xfId="2473" applyFont="1" applyFill="1" applyBorder="1" applyAlignment="1">
      <alignment horizontal="center"/>
    </xf>
    <xf numFmtId="0" fontId="27" fillId="0" borderId="20" xfId="2473" applyFont="1" applyFill="1" applyBorder="1" applyAlignment="1">
      <alignment horizontal="center"/>
    </xf>
    <xf numFmtId="0" fontId="27" fillId="0" borderId="11" xfId="2473" applyFont="1" applyFill="1" applyBorder="1" applyAlignment="1">
      <alignment horizontal="center"/>
    </xf>
    <xf numFmtId="0" fontId="27" fillId="0" borderId="15" xfId="2473" applyFont="1" applyFill="1" applyBorder="1" applyAlignment="1">
      <alignment horizontal="center"/>
    </xf>
    <xf numFmtId="0" fontId="19" fillId="0" borderId="0" xfId="2473" applyBorder="1"/>
    <xf numFmtId="0" fontId="27" fillId="0" borderId="0" xfId="2473" applyFont="1" applyFill="1" applyBorder="1" applyAlignment="1">
      <alignment horizontal="center"/>
    </xf>
    <xf numFmtId="0" fontId="28" fillId="0" borderId="11" xfId="2473" applyFont="1" applyFill="1" applyBorder="1" applyAlignment="1">
      <alignment horizontal="left"/>
    </xf>
    <xf numFmtId="0" fontId="20" fillId="33" borderId="21" xfId="2473" applyFont="1" applyFill="1" applyBorder="1" applyAlignment="1">
      <alignment horizontal="center" vertical="center"/>
    </xf>
    <xf numFmtId="0" fontId="20" fillId="33" borderId="20" xfId="2473" applyFont="1" applyFill="1" applyBorder="1" applyAlignment="1">
      <alignment horizontal="center" vertical="center"/>
    </xf>
    <xf numFmtId="3" fontId="20" fillId="33" borderId="19" xfId="2473" applyNumberFormat="1" applyFont="1" applyFill="1" applyBorder="1" applyAlignment="1">
      <alignment horizontal="center" vertical="center" textRotation="90"/>
    </xf>
    <xf numFmtId="3" fontId="20" fillId="33" borderId="14" xfId="2473" applyNumberFormat="1" applyFont="1" applyFill="1" applyBorder="1" applyAlignment="1">
      <alignment horizontal="center" vertical="center" textRotation="90" wrapText="1"/>
    </xf>
    <xf numFmtId="3" fontId="20" fillId="0" borderId="0" xfId="2473" applyNumberFormat="1" applyFont="1" applyFill="1" applyBorder="1" applyAlignment="1">
      <alignment horizontal="center" textRotation="90" wrapText="1"/>
    </xf>
    <xf numFmtId="2" fontId="20" fillId="33" borderId="14" xfId="2473" applyNumberFormat="1" applyFont="1" applyFill="1" applyBorder="1" applyAlignment="1" applyProtection="1">
      <alignment horizontal="center" vertical="center" wrapText="1"/>
    </xf>
    <xf numFmtId="0" fontId="19" fillId="0" borderId="0" xfId="2473"/>
    <xf numFmtId="0" fontId="23" fillId="33" borderId="16" xfId="2473" applyFont="1" applyFill="1" applyBorder="1" applyAlignment="1">
      <alignment horizontal="center"/>
    </xf>
    <xf numFmtId="0" fontId="23" fillId="33" borderId="14" xfId="2473" applyFont="1" applyFill="1" applyBorder="1" applyAlignment="1"/>
    <xf numFmtId="0" fontId="20" fillId="33" borderId="15" xfId="2473" applyFont="1" applyFill="1" applyBorder="1" applyAlignment="1">
      <alignment horizontal="center"/>
    </xf>
    <xf numFmtId="0" fontId="20" fillId="33" borderId="14" xfId="2473" applyFont="1" applyFill="1" applyBorder="1" applyAlignment="1">
      <alignment horizontal="center"/>
    </xf>
    <xf numFmtId="0" fontId="20" fillId="0" borderId="15" xfId="2473" applyFont="1" applyFill="1" applyBorder="1" applyAlignment="1">
      <alignment horizontal="center"/>
    </xf>
    <xf numFmtId="164" fontId="23" fillId="0" borderId="32" xfId="2982" applyNumberFormat="1" applyFont="1" applyFill="1" applyBorder="1" applyAlignment="1"/>
    <xf numFmtId="0" fontId="23" fillId="33" borderId="16" xfId="2473" applyFont="1" applyFill="1" applyBorder="1" applyAlignment="1">
      <alignment horizontal="center" wrapText="1"/>
    </xf>
    <xf numFmtId="0" fontId="23" fillId="33" borderId="14" xfId="2473" applyFont="1" applyFill="1" applyBorder="1" applyAlignment="1">
      <alignment horizontal="left" wrapText="1"/>
    </xf>
    <xf numFmtId="0" fontId="23" fillId="33" borderId="14" xfId="2473" applyFont="1" applyFill="1" applyBorder="1"/>
    <xf numFmtId="0" fontId="23" fillId="0" borderId="10" xfId="2473" applyFont="1" applyBorder="1"/>
    <xf numFmtId="0" fontId="23" fillId="0" borderId="0" xfId="2473" applyFont="1" applyFill="1" applyBorder="1"/>
    <xf numFmtId="0" fontId="23" fillId="0" borderId="0" xfId="2473" applyFont="1" applyFill="1" applyAlignment="1">
      <alignment horizontal="center"/>
    </xf>
    <xf numFmtId="164" fontId="65" fillId="0" borderId="23" xfId="2473" applyNumberFormat="1" applyFont="1" applyFill="1" applyBorder="1" applyAlignment="1">
      <alignment horizontal="center"/>
    </xf>
    <xf numFmtId="165" fontId="65" fillId="0" borderId="23" xfId="2981" applyNumberFormat="1" applyFont="1" applyFill="1" applyBorder="1" applyAlignment="1">
      <alignment horizontal="center"/>
    </xf>
    <xf numFmtId="0" fontId="67" fillId="0" borderId="10" xfId="2473" applyFont="1" applyBorder="1"/>
    <xf numFmtId="0" fontId="67" fillId="0" borderId="0" xfId="2473" applyFont="1" applyFill="1" applyBorder="1"/>
    <xf numFmtId="164" fontId="66" fillId="0" borderId="42" xfId="2982" applyNumberFormat="1" applyFont="1" applyFill="1" applyBorder="1" applyAlignment="1">
      <alignment horizontal="center"/>
    </xf>
    <xf numFmtId="165" fontId="66" fillId="0" borderId="42" xfId="2981" applyNumberFormat="1" applyFont="1" applyFill="1" applyBorder="1" applyAlignment="1">
      <alignment horizontal="center"/>
    </xf>
    <xf numFmtId="164" fontId="23" fillId="0" borderId="10" xfId="2982" applyNumberFormat="1" applyFont="1" applyBorder="1"/>
    <xf numFmtId="164" fontId="23" fillId="0" borderId="0" xfId="2982" applyNumberFormat="1" applyFont="1" applyFill="1" applyBorder="1"/>
    <xf numFmtId="164" fontId="23" fillId="0" borderId="0" xfId="2982" applyNumberFormat="1" applyFont="1" applyFill="1" applyAlignment="1">
      <alignment horizontal="center"/>
    </xf>
    <xf numFmtId="164" fontId="68" fillId="0" borderId="11" xfId="2982" applyNumberFormat="1" applyFont="1" applyFill="1" applyBorder="1" applyAlignment="1">
      <alignment horizontal="left"/>
    </xf>
    <xf numFmtId="0" fontId="19" fillId="0" borderId="10" xfId="2473" applyBorder="1"/>
    <xf numFmtId="0" fontId="19" fillId="0" borderId="0" xfId="2473" applyFill="1" applyBorder="1"/>
    <xf numFmtId="0" fontId="19" fillId="0" borderId="0" xfId="2473" applyFill="1" applyAlignment="1">
      <alignment horizontal="center"/>
    </xf>
    <xf numFmtId="164" fontId="19" fillId="0" borderId="0" xfId="2473" applyNumberFormat="1" applyFill="1" applyAlignment="1">
      <alignment horizontal="center"/>
    </xf>
    <xf numFmtId="0" fontId="23" fillId="0" borderId="0" xfId="2473" applyFont="1" applyBorder="1"/>
    <xf numFmtId="0" fontId="27" fillId="0" borderId="43" xfId="2473" applyFont="1" applyFill="1" applyBorder="1" applyAlignment="1">
      <alignment horizontal="center"/>
    </xf>
    <xf numFmtId="3" fontId="20" fillId="0" borderId="33" xfId="2473" applyNumberFormat="1" applyFont="1" applyFill="1" applyBorder="1" applyAlignment="1">
      <alignment horizontal="center" textRotation="90" wrapText="1"/>
    </xf>
    <xf numFmtId="2" fontId="20" fillId="33" borderId="46" xfId="2473" applyNumberFormat="1" applyFont="1" applyFill="1" applyBorder="1" applyAlignment="1" applyProtection="1">
      <alignment horizontal="center" vertical="center" wrapText="1"/>
    </xf>
    <xf numFmtId="2" fontId="20" fillId="33" borderId="36" xfId="2473" applyNumberFormat="1" applyFont="1" applyFill="1" applyBorder="1" applyAlignment="1" applyProtection="1">
      <alignment horizontal="center" vertical="center" wrapText="1"/>
    </xf>
    <xf numFmtId="2" fontId="20" fillId="0" borderId="11" xfId="2473" applyNumberFormat="1" applyFont="1" applyFill="1" applyBorder="1" applyAlignment="1" applyProtection="1">
      <alignment horizontal="center" vertical="center" wrapText="1"/>
    </xf>
    <xf numFmtId="3" fontId="23" fillId="0" borderId="10" xfId="2473" applyNumberFormat="1" applyFont="1" applyFill="1" applyBorder="1" applyAlignment="1" applyProtection="1">
      <alignment horizontal="right" wrapText="1"/>
    </xf>
    <xf numFmtId="3" fontId="23" fillId="0" borderId="13" xfId="2473" applyNumberFormat="1" applyFont="1" applyFill="1" applyBorder="1" applyAlignment="1" applyProtection="1">
      <alignment horizontal="right" wrapText="1"/>
    </xf>
    <xf numFmtId="0" fontId="23" fillId="0" borderId="0" xfId="2473" applyFont="1" applyFill="1" applyBorder="1" applyAlignment="1">
      <alignment horizontal="center"/>
    </xf>
    <xf numFmtId="0" fontId="23" fillId="0" borderId="0" xfId="2473" applyFont="1" applyFill="1"/>
    <xf numFmtId="0" fontId="20" fillId="0" borderId="0" xfId="2473" applyFont="1" applyFill="1"/>
    <xf numFmtId="0" fontId="19" fillId="0" borderId="0" xfId="2473" applyFill="1"/>
    <xf numFmtId="0" fontId="23" fillId="0" borderId="0" xfId="0" applyFont="1" applyBorder="1"/>
    <xf numFmtId="0" fontId="27" fillId="0" borderId="21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 textRotation="90" wrapText="1"/>
    </xf>
    <xf numFmtId="2" fontId="20" fillId="33" borderId="46" xfId="0" applyNumberFormat="1" applyFont="1" applyFill="1" applyBorder="1" applyAlignment="1" applyProtection="1">
      <alignment horizontal="center" vertical="center" wrapText="1"/>
    </xf>
    <xf numFmtId="2" fontId="20" fillId="33" borderId="36" xfId="0" applyNumberFormat="1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164" fontId="0" fillId="0" borderId="0" xfId="0" applyNumberFormat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/>
    <xf numFmtId="164" fontId="65" fillId="0" borderId="23" xfId="0" applyNumberFormat="1" applyFont="1" applyFill="1" applyBorder="1" applyAlignment="1">
      <alignment horizontal="center"/>
    </xf>
    <xf numFmtId="0" fontId="20" fillId="0" borderId="0" xfId="0" applyFont="1" applyFill="1"/>
    <xf numFmtId="0" fontId="67" fillId="0" borderId="10" xfId="0" applyFont="1" applyBorder="1"/>
    <xf numFmtId="0" fontId="67" fillId="0" borderId="0" xfId="0" applyFont="1" applyFill="1" applyBorder="1"/>
    <xf numFmtId="164" fontId="2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8" fillId="0" borderId="0" xfId="0" applyFont="1" applyFill="1" applyBorder="1" applyAlignment="1"/>
    <xf numFmtId="0" fontId="27" fillId="0" borderId="3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right" wrapText="1"/>
    </xf>
    <xf numFmtId="164" fontId="0" fillId="0" borderId="0" xfId="0" applyNumberFormat="1" applyFill="1"/>
    <xf numFmtId="9" fontId="0" fillId="0" borderId="0" xfId="2981" applyFont="1" applyFill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23" fillId="0" borderId="14" xfId="2985" applyBorder="1" applyAlignment="1">
      <alignment vertical="center"/>
    </xf>
    <xf numFmtId="3" fontId="20" fillId="33" borderId="14" xfId="0" applyNumberFormat="1" applyFont="1" applyFill="1" applyBorder="1" applyAlignment="1">
      <alignment horizontal="center" textRotation="90" wrapText="1"/>
    </xf>
    <xf numFmtId="0" fontId="23" fillId="59" borderId="14" xfId="2985" applyNumberFormat="1" applyFont="1" applyFill="1" applyBorder="1" applyAlignment="1">
      <alignment horizontal="center" vertical="center" wrapText="1"/>
    </xf>
    <xf numFmtId="0" fontId="23" fillId="59" borderId="15" xfId="2985" applyNumberFormat="1" applyFont="1" applyFill="1" applyBorder="1" applyAlignment="1">
      <alignment horizontal="center" vertical="center" wrapText="1"/>
    </xf>
    <xf numFmtId="0" fontId="23" fillId="0" borderId="14" xfId="2985" applyNumberFormat="1" applyFont="1" applyBorder="1" applyAlignment="1">
      <alignment vertical="center"/>
    </xf>
    <xf numFmtId="0" fontId="23" fillId="34" borderId="49" xfId="2985" applyNumberFormat="1" applyFont="1" applyFill="1" applyBorder="1" applyAlignment="1">
      <alignment horizontal="center" vertical="center" wrapText="1"/>
    </xf>
    <xf numFmtId="0" fontId="23" fillId="34" borderId="22" xfId="2985" applyNumberFormat="1" applyFont="1" applyFill="1" applyBorder="1" applyAlignment="1">
      <alignment horizontal="center" vertical="center" wrapText="1"/>
    </xf>
    <xf numFmtId="0" fontId="23" fillId="34" borderId="35" xfId="2982" applyNumberFormat="1" applyFont="1" applyFill="1" applyBorder="1" applyAlignment="1">
      <alignment horizontal="center" vertical="center" wrapText="1"/>
    </xf>
    <xf numFmtId="0" fontId="23" fillId="60" borderId="16" xfId="2985" applyNumberFormat="1" applyFont="1" applyFill="1" applyBorder="1" applyAlignment="1">
      <alignment horizontal="center" vertical="center" wrapText="1"/>
    </xf>
    <xf numFmtId="0" fontId="23" fillId="60" borderId="14" xfId="2985" applyNumberFormat="1" applyFont="1" applyFill="1" applyBorder="1" applyAlignment="1">
      <alignment horizontal="center" vertical="center" wrapText="1"/>
    </xf>
    <xf numFmtId="0" fontId="23" fillId="60" borderId="15" xfId="2982" applyNumberFormat="1" applyFont="1" applyFill="1" applyBorder="1" applyAlignment="1">
      <alignment horizontal="center" vertical="center" wrapText="1"/>
    </xf>
    <xf numFmtId="164" fontId="23" fillId="59" borderId="14" xfId="2982" applyNumberFormat="1" applyFont="1" applyFill="1" applyBorder="1" applyAlignment="1">
      <alignment vertical="center"/>
    </xf>
    <xf numFmtId="166" fontId="23" fillId="59" borderId="15" xfId="2982" applyNumberFormat="1" applyFont="1" applyFill="1" applyBorder="1" applyAlignment="1">
      <alignment vertical="center"/>
    </xf>
    <xf numFmtId="43" fontId="23" fillId="0" borderId="14" xfId="2982" applyFont="1" applyBorder="1" applyAlignment="1">
      <alignment vertical="center"/>
    </xf>
    <xf numFmtId="164" fontId="23" fillId="34" borderId="21" xfId="2982" applyNumberFormat="1" applyFont="1" applyFill="1" applyBorder="1" applyAlignment="1">
      <alignment horizontal="center" vertical="center"/>
    </xf>
    <xf numFmtId="166" fontId="23" fillId="34" borderId="20" xfId="2982" applyNumberFormat="1" applyFont="1" applyFill="1" applyBorder="1" applyAlignment="1">
      <alignment horizontal="center" vertical="center"/>
    </xf>
    <xf numFmtId="166" fontId="23" fillId="34" borderId="19" xfId="2982" applyNumberFormat="1" applyFont="1" applyFill="1" applyBorder="1" applyAlignment="1">
      <alignment vertical="center"/>
    </xf>
    <xf numFmtId="164" fontId="23" fillId="60" borderId="16" xfId="2982" applyNumberFormat="1" applyFont="1" applyFill="1" applyBorder="1" applyAlignment="1">
      <alignment vertical="center"/>
    </xf>
    <xf numFmtId="166" fontId="23" fillId="60" borderId="14" xfId="2982" applyNumberFormat="1" applyFont="1" applyFill="1" applyBorder="1" applyAlignment="1">
      <alignment vertical="center"/>
    </xf>
    <xf numFmtId="166" fontId="23" fillId="60" borderId="15" xfId="2982" applyNumberFormat="1" applyFont="1" applyFill="1" applyBorder="1" applyAlignment="1">
      <alignment vertical="center"/>
    </xf>
    <xf numFmtId="164" fontId="23" fillId="34" borderId="16" xfId="2982" applyNumberFormat="1" applyFont="1" applyFill="1" applyBorder="1" applyAlignment="1">
      <alignment horizontal="center" vertical="center"/>
    </xf>
    <xf numFmtId="43" fontId="23" fillId="0" borderId="14" xfId="2982" applyFont="1" applyFill="1" applyBorder="1" applyAlignment="1">
      <alignment vertical="center"/>
    </xf>
    <xf numFmtId="166" fontId="23" fillId="34" borderId="19" xfId="2982" applyNumberFormat="1" applyFont="1" applyFill="1" applyBorder="1" applyAlignment="1">
      <alignment horizontal="center" vertical="center"/>
    </xf>
    <xf numFmtId="164" fontId="23" fillId="59" borderId="14" xfId="2982" applyNumberFormat="1" applyFont="1" applyFill="1" applyBorder="1" applyAlignment="1">
      <alignment horizontal="center" vertical="center"/>
    </xf>
    <xf numFmtId="166" fontId="23" fillId="59" borderId="15" xfId="2982" applyNumberFormat="1" applyFont="1" applyFill="1" applyBorder="1" applyAlignment="1">
      <alignment horizontal="center" vertical="center"/>
    </xf>
    <xf numFmtId="43" fontId="67" fillId="0" borderId="14" xfId="2982" applyFont="1" applyFill="1" applyBorder="1" applyAlignment="1">
      <alignment horizontal="center" vertical="center"/>
    </xf>
    <xf numFmtId="43" fontId="23" fillId="0" borderId="14" xfId="2982" applyFont="1" applyBorder="1" applyAlignment="1">
      <alignment horizontal="center" vertical="center"/>
    </xf>
    <xf numFmtId="43" fontId="23" fillId="0" borderId="14" xfId="2982" applyFont="1" applyFill="1" applyBorder="1" applyAlignment="1">
      <alignment horizontal="center" vertical="center"/>
    </xf>
    <xf numFmtId="164" fontId="23" fillId="60" borderId="16" xfId="2982" applyNumberFormat="1" applyFont="1" applyFill="1" applyBorder="1" applyAlignment="1">
      <alignment horizontal="center" vertical="center"/>
    </xf>
    <xf numFmtId="166" fontId="23" fillId="60" borderId="14" xfId="2982" applyNumberFormat="1" applyFont="1" applyFill="1" applyBorder="1" applyAlignment="1">
      <alignment horizontal="center" vertical="center"/>
    </xf>
    <xf numFmtId="164" fontId="67" fillId="59" borderId="14" xfId="2982" applyNumberFormat="1" applyFont="1" applyFill="1" applyBorder="1" applyAlignment="1">
      <alignment horizontal="center" vertical="center"/>
    </xf>
    <xf numFmtId="43" fontId="19" fillId="0" borderId="14" xfId="2982" applyFont="1" applyBorder="1" applyAlignment="1">
      <alignment horizontal="center" vertical="center"/>
    </xf>
    <xf numFmtId="43" fontId="19" fillId="0" borderId="14" xfId="2982" applyFont="1" applyBorder="1" applyAlignment="1">
      <alignment vertical="center"/>
    </xf>
    <xf numFmtId="164" fontId="23" fillId="34" borderId="10" xfId="2982" applyNumberFormat="1" applyFont="1" applyFill="1" applyBorder="1"/>
    <xf numFmtId="164" fontId="23" fillId="59" borderId="16" xfId="2982" applyNumberFormat="1" applyFont="1" applyFill="1" applyBorder="1" applyAlignment="1">
      <alignment vertical="center"/>
    </xf>
    <xf numFmtId="3" fontId="69" fillId="59" borderId="14" xfId="2985" applyNumberFormat="1" applyFont="1" applyFill="1" applyBorder="1" applyAlignment="1">
      <alignment vertical="center"/>
    </xf>
    <xf numFmtId="43" fontId="23" fillId="0" borderId="15" xfId="2982" applyFont="1" applyFill="1" applyBorder="1" applyAlignment="1">
      <alignment vertical="center"/>
    </xf>
    <xf numFmtId="3" fontId="69" fillId="34" borderId="16" xfId="2985" applyNumberFormat="1" applyFont="1" applyFill="1" applyBorder="1" applyAlignment="1">
      <alignment horizontal="center" vertical="center"/>
    </xf>
    <xf numFmtId="3" fontId="69" fillId="60" borderId="16" xfId="2985" applyNumberFormat="1" applyFont="1" applyFill="1" applyBorder="1" applyAlignment="1">
      <alignment vertical="center"/>
    </xf>
    <xf numFmtId="166" fontId="20" fillId="33" borderId="0" xfId="0" applyNumberFormat="1" applyFont="1" applyFill="1" applyAlignment="1">
      <alignment horizontal="center"/>
    </xf>
    <xf numFmtId="166" fontId="0" fillId="0" borderId="10" xfId="0" applyNumberFormat="1" applyBorder="1"/>
    <xf numFmtId="166" fontId="23" fillId="0" borderId="14" xfId="2985" applyNumberFormat="1" applyFont="1" applyFill="1" applyBorder="1" applyAlignment="1">
      <alignment vertical="center"/>
    </xf>
    <xf numFmtId="166" fontId="20" fillId="59" borderId="14" xfId="2982" applyNumberFormat="1" applyFont="1" applyFill="1" applyBorder="1" applyAlignment="1">
      <alignment vertical="center"/>
    </xf>
    <xf numFmtId="166" fontId="20" fillId="59" borderId="15" xfId="2982" applyNumberFormat="1" applyFont="1" applyFill="1" applyBorder="1" applyAlignment="1">
      <alignment vertical="center"/>
    </xf>
    <xf numFmtId="166" fontId="23" fillId="0" borderId="14" xfId="2985" applyNumberFormat="1" applyBorder="1" applyAlignment="1">
      <alignment vertical="center"/>
    </xf>
    <xf numFmtId="166" fontId="23" fillId="0" borderId="16" xfId="2985" applyNumberFormat="1" applyFont="1" applyFill="1" applyBorder="1" applyAlignment="1">
      <alignment horizontal="center" vertical="center"/>
    </xf>
    <xf numFmtId="166" fontId="20" fillId="34" borderId="14" xfId="2982" applyNumberFormat="1" applyFont="1" applyFill="1" applyBorder="1" applyAlignment="1">
      <alignment vertical="center"/>
    </xf>
    <xf numFmtId="166" fontId="20" fillId="34" borderId="15" xfId="2982" applyNumberFormat="1" applyFont="1" applyFill="1" applyBorder="1" applyAlignment="1">
      <alignment vertical="center"/>
    </xf>
    <xf numFmtId="166" fontId="23" fillId="0" borderId="16" xfId="2985" applyNumberFormat="1" applyFont="1" applyFill="1" applyBorder="1" applyAlignment="1">
      <alignment vertical="center"/>
    </xf>
    <xf numFmtId="166" fontId="20" fillId="60" borderId="14" xfId="2982" applyNumberFormat="1" applyFont="1" applyFill="1" applyBorder="1" applyAlignment="1">
      <alignment vertical="center"/>
    </xf>
    <xf numFmtId="166" fontId="20" fillId="60" borderId="15" xfId="2982" applyNumberFormat="1" applyFont="1" applyFill="1" applyBorder="1" applyAlignment="1">
      <alignment vertical="center"/>
    </xf>
    <xf numFmtId="166" fontId="70" fillId="0" borderId="0" xfId="0" applyNumberFormat="1" applyFont="1" applyAlignment="1">
      <alignment horizontal="right"/>
    </xf>
    <xf numFmtId="166" fontId="67" fillId="0" borderId="10" xfId="0" applyNumberFormat="1" applyFont="1" applyBorder="1"/>
    <xf numFmtId="164" fontId="71" fillId="59" borderId="21" xfId="2982" applyNumberFormat="1" applyFont="1" applyFill="1" applyBorder="1"/>
    <xf numFmtId="166" fontId="72" fillId="59" borderId="20" xfId="2982" applyNumberFormat="1" applyFont="1" applyFill="1" applyBorder="1"/>
    <xf numFmtId="166" fontId="67" fillId="0" borderId="20" xfId="2982" applyNumberFormat="1" applyFont="1" applyBorder="1"/>
    <xf numFmtId="164" fontId="71" fillId="34" borderId="21" xfId="2982" applyNumberFormat="1" applyFont="1" applyFill="1" applyBorder="1" applyAlignment="1">
      <alignment horizontal="center"/>
    </xf>
    <xf numFmtId="166" fontId="72" fillId="34" borderId="20" xfId="2982" applyNumberFormat="1" applyFont="1" applyFill="1" applyBorder="1"/>
    <xf numFmtId="166" fontId="72" fillId="34" borderId="19" xfId="2982" applyNumberFormat="1" applyFont="1" applyFill="1" applyBorder="1"/>
    <xf numFmtId="164" fontId="71" fillId="60" borderId="16" xfId="2982" applyNumberFormat="1" applyFont="1" applyFill="1" applyBorder="1"/>
    <xf numFmtId="166" fontId="72" fillId="60" borderId="20" xfId="2982" applyNumberFormat="1" applyFont="1" applyFill="1" applyBorder="1"/>
    <xf numFmtId="166" fontId="72" fillId="60" borderId="19" xfId="2982" applyNumberFormat="1" applyFont="1" applyFill="1" applyBorder="1"/>
    <xf numFmtId="166" fontId="67" fillId="0" borderId="14" xfId="2982" applyNumberFormat="1" applyFont="1" applyBorder="1"/>
    <xf numFmtId="164" fontId="71" fillId="34" borderId="16" xfId="2982" applyNumberFormat="1" applyFont="1" applyFill="1" applyBorder="1" applyAlignment="1">
      <alignment horizontal="center"/>
    </xf>
    <xf numFmtId="166" fontId="72" fillId="34" borderId="14" xfId="2982" applyNumberFormat="1" applyFont="1" applyFill="1" applyBorder="1"/>
    <xf numFmtId="166" fontId="72" fillId="34" borderId="15" xfId="2982" applyNumberFormat="1" applyFont="1" applyFill="1" applyBorder="1"/>
    <xf numFmtId="166" fontId="72" fillId="60" borderId="14" xfId="2982" applyNumberFormat="1" applyFont="1" applyFill="1" applyBorder="1"/>
    <xf numFmtId="166" fontId="72" fillId="60" borderId="15" xfId="2982" applyNumberFormat="1" applyFont="1" applyFill="1" applyBorder="1"/>
    <xf numFmtId="164" fontId="71" fillId="34" borderId="49" xfId="2982" applyNumberFormat="1" applyFont="1" applyFill="1" applyBorder="1" applyAlignment="1">
      <alignment horizontal="center"/>
    </xf>
    <xf numFmtId="166" fontId="72" fillId="34" borderId="22" xfId="2982" applyNumberFormat="1" applyFont="1" applyFill="1" applyBorder="1"/>
    <xf numFmtId="166" fontId="72" fillId="34" borderId="35" xfId="2982" applyNumberFormat="1" applyFont="1" applyFill="1" applyBorder="1"/>
    <xf numFmtId="164" fontId="71" fillId="60" borderId="49" xfId="2982" applyNumberFormat="1" applyFont="1" applyFill="1" applyBorder="1"/>
    <xf numFmtId="166" fontId="72" fillId="60" borderId="22" xfId="2982" applyNumberFormat="1" applyFont="1" applyFill="1" applyBorder="1"/>
    <xf numFmtId="166" fontId="72" fillId="60" borderId="35" xfId="2982" applyNumberFormat="1" applyFont="1" applyFill="1" applyBorder="1"/>
    <xf numFmtId="166" fontId="67" fillId="0" borderId="36" xfId="2982" applyNumberFormat="1" applyFont="1" applyBorder="1"/>
    <xf numFmtId="0" fontId="0" fillId="0" borderId="36" xfId="0" applyBorder="1"/>
    <xf numFmtId="0" fontId="0" fillId="0" borderId="0" xfId="0" applyAlignment="1">
      <alignment horizontal="center"/>
    </xf>
    <xf numFmtId="0" fontId="73" fillId="0" borderId="0" xfId="0" applyFont="1"/>
    <xf numFmtId="43" fontId="0" fillId="0" borderId="0" xfId="0" applyNumberFormat="1"/>
    <xf numFmtId="164" fontId="23" fillId="0" borderId="0" xfId="0" applyNumberFormat="1" applyFont="1" applyFill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/>
    </xf>
    <xf numFmtId="0" fontId="73" fillId="0" borderId="0" xfId="0" applyFont="1" applyAlignment="1">
      <alignment horizontal="left"/>
    </xf>
    <xf numFmtId="0" fontId="20" fillId="0" borderId="11" xfId="2473" applyFont="1" applyFill="1" applyBorder="1" applyAlignment="1">
      <alignment horizontal="center" vertical="center"/>
    </xf>
    <xf numFmtId="3" fontId="20" fillId="33" borderId="14" xfId="2473" applyNumberFormat="1" applyFont="1" applyFill="1" applyBorder="1" applyAlignment="1">
      <alignment horizontal="center" textRotation="90" wrapText="1"/>
    </xf>
    <xf numFmtId="0" fontId="20" fillId="0" borderId="11" xfId="2473" applyFont="1" applyBorder="1" applyAlignment="1">
      <alignment horizontal="center" vertical="center"/>
    </xf>
    <xf numFmtId="0" fontId="20" fillId="59" borderId="14" xfId="2985" applyNumberFormat="1" applyFont="1" applyFill="1" applyBorder="1" applyAlignment="1">
      <alignment horizontal="center" vertical="center" wrapText="1"/>
    </xf>
    <xf numFmtId="0" fontId="20" fillId="34" borderId="22" xfId="2985" applyNumberFormat="1" applyFont="1" applyFill="1" applyBorder="1" applyAlignment="1">
      <alignment horizontal="center" vertical="center" wrapText="1"/>
    </xf>
    <xf numFmtId="2" fontId="20" fillId="60" borderId="22" xfId="2473" applyNumberFormat="1" applyFont="1" applyFill="1" applyBorder="1" applyAlignment="1" applyProtection="1">
      <alignment horizontal="center" vertical="center" wrapText="1"/>
    </xf>
    <xf numFmtId="2" fontId="20" fillId="60" borderId="35" xfId="2473" applyNumberFormat="1" applyFont="1" applyFill="1" applyBorder="1" applyAlignment="1" applyProtection="1">
      <alignment horizontal="center" vertical="center" wrapText="1"/>
    </xf>
    <xf numFmtId="0" fontId="19" fillId="0" borderId="10" xfId="2473" applyBorder="1" applyAlignment="1">
      <alignment horizontal="center"/>
    </xf>
    <xf numFmtId="0" fontId="23" fillId="59" borderId="16" xfId="2473" applyFont="1" applyFill="1" applyBorder="1" applyAlignment="1">
      <alignment horizontal="center"/>
    </xf>
    <xf numFmtId="0" fontId="23" fillId="59" borderId="15" xfId="2473" applyFont="1" applyFill="1" applyBorder="1" applyAlignment="1">
      <alignment horizontal="center"/>
    </xf>
    <xf numFmtId="0" fontId="23" fillId="34" borderId="14" xfId="2473" applyFont="1" applyFill="1" applyBorder="1" applyAlignment="1">
      <alignment horizontal="center"/>
    </xf>
    <xf numFmtId="0" fontId="23" fillId="60" borderId="14" xfId="2473" applyFont="1" applyFill="1" applyBorder="1" applyAlignment="1">
      <alignment horizontal="center"/>
    </xf>
    <xf numFmtId="43" fontId="23" fillId="60" borderId="14" xfId="2982" applyFont="1" applyFill="1" applyBorder="1" applyAlignment="1">
      <alignment horizontal="center" wrapText="1"/>
    </xf>
    <xf numFmtId="0" fontId="19" fillId="36" borderId="10" xfId="2473" applyFill="1" applyBorder="1" applyAlignment="1">
      <alignment horizontal="center"/>
    </xf>
    <xf numFmtId="0" fontId="19" fillId="0" borderId="50" xfId="2473" applyBorder="1" applyAlignment="1">
      <alignment horizontal="center"/>
    </xf>
    <xf numFmtId="0" fontId="28" fillId="0" borderId="33" xfId="0" applyFont="1" applyFill="1" applyBorder="1" applyAlignment="1">
      <alignment wrapText="1"/>
    </xf>
    <xf numFmtId="43" fontId="0" fillId="0" borderId="0" xfId="2982" applyNumberFormat="1" applyFont="1"/>
    <xf numFmtId="0" fontId="23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textRotation="90" wrapText="1"/>
    </xf>
    <xf numFmtId="43" fontId="74" fillId="61" borderId="20" xfId="2982" applyNumberFormat="1" applyFont="1" applyFill="1" applyBorder="1" applyAlignment="1">
      <alignment horizontal="center" vertical="center" wrapText="1"/>
    </xf>
    <xf numFmtId="43" fontId="20" fillId="61" borderId="0" xfId="2982" applyNumberFormat="1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/>
    </xf>
    <xf numFmtId="0" fontId="23" fillId="62" borderId="20" xfId="0" applyFont="1" applyFill="1" applyBorder="1" applyAlignment="1"/>
    <xf numFmtId="0" fontId="20" fillId="33" borderId="19" xfId="0" applyFont="1" applyFill="1" applyBorder="1" applyAlignment="1">
      <alignment horizontal="center"/>
    </xf>
    <xf numFmtId="164" fontId="75" fillId="0" borderId="0" xfId="298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3" fillId="0" borderId="52" xfId="0" applyFont="1" applyBorder="1" applyAlignment="1">
      <alignment horizontal="center"/>
    </xf>
    <xf numFmtId="43" fontId="20" fillId="61" borderId="53" xfId="2982" applyFont="1" applyFill="1" applyBorder="1" applyAlignment="1">
      <alignment horizontal="center" vertical="center" wrapText="1"/>
    </xf>
    <xf numFmtId="43" fontId="20" fillId="61" borderId="54" xfId="2982" applyFont="1" applyFill="1" applyBorder="1" applyAlignment="1">
      <alignment horizontal="center" vertical="center" wrapText="1"/>
    </xf>
    <xf numFmtId="43" fontId="20" fillId="61" borderId="55" xfId="2982" applyFont="1" applyFill="1" applyBorder="1" applyAlignment="1">
      <alignment horizontal="center" vertical="center" wrapText="1"/>
    </xf>
    <xf numFmtId="164" fontId="23" fillId="0" borderId="17" xfId="2982" applyNumberFormat="1" applyFont="1" applyBorder="1" applyAlignment="1" applyProtection="1">
      <alignment horizontal="center"/>
      <protection locked="0"/>
    </xf>
    <xf numFmtId="164" fontId="23" fillId="0" borderId="52" xfId="2982" applyNumberFormat="1" applyFont="1" applyBorder="1" applyAlignment="1">
      <alignment horizontal="center"/>
    </xf>
    <xf numFmtId="164" fontId="23" fillId="0" borderId="17" xfId="2982" applyNumberFormat="1" applyFont="1" applyBorder="1" applyAlignment="1">
      <alignment horizontal="center"/>
    </xf>
    <xf numFmtId="164" fontId="23" fillId="0" borderId="12" xfId="2982" applyNumberFormat="1" applyFont="1" applyBorder="1" applyAlignment="1" applyProtection="1">
      <alignment horizontal="center"/>
      <protection locked="0"/>
    </xf>
    <xf numFmtId="164" fontId="23" fillId="0" borderId="12" xfId="2982" applyNumberFormat="1" applyFont="1" applyBorder="1" applyAlignment="1">
      <alignment horizontal="center"/>
    </xf>
    <xf numFmtId="0" fontId="73" fillId="0" borderId="0" xfId="0" applyFont="1" applyAlignment="1">
      <alignment horizontal="right"/>
    </xf>
    <xf numFmtId="0" fontId="20" fillId="33" borderId="36" xfId="0" applyFont="1" applyFill="1" applyBorder="1" applyAlignment="1">
      <alignment horizontal="center"/>
    </xf>
    <xf numFmtId="164" fontId="20" fillId="33" borderId="36" xfId="2982" applyNumberFormat="1" applyFont="1" applyFill="1" applyBorder="1"/>
    <xf numFmtId="9" fontId="20" fillId="33" borderId="0" xfId="2981" applyNumberFormat="1" applyFont="1" applyFill="1" applyBorder="1" applyAlignment="1">
      <alignment horizontal="center"/>
    </xf>
    <xf numFmtId="1" fontId="20" fillId="33" borderId="0" xfId="2982" applyNumberFormat="1" applyFont="1" applyFill="1" applyBorder="1" applyAlignment="1">
      <alignment horizontal="center"/>
    </xf>
    <xf numFmtId="0" fontId="74" fillId="61" borderId="20" xfId="2982" applyNumberFormat="1" applyFont="1" applyFill="1" applyBorder="1" applyAlignment="1">
      <alignment horizontal="center" vertical="center" wrapText="1"/>
    </xf>
    <xf numFmtId="9" fontId="23" fillId="0" borderId="0" xfId="2981" applyNumberFormat="1" applyFont="1" applyFill="1" applyBorder="1" applyAlignment="1">
      <alignment horizontal="center"/>
    </xf>
    <xf numFmtId="0" fontId="76" fillId="0" borderId="0" xfId="0" applyFont="1" applyFill="1"/>
    <xf numFmtId="0" fontId="77" fillId="0" borderId="0" xfId="0" applyFont="1" applyFill="1"/>
    <xf numFmtId="0" fontId="78" fillId="0" borderId="0" xfId="0" applyFont="1" applyFill="1"/>
    <xf numFmtId="0" fontId="79" fillId="0" borderId="0" xfId="0" applyFont="1" applyFill="1"/>
    <xf numFmtId="0" fontId="28" fillId="0" borderId="11" xfId="2473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164" fontId="23" fillId="0" borderId="38" xfId="2320" applyNumberFormat="1" applyFont="1" applyFill="1" applyBorder="1" applyAlignment="1"/>
    <xf numFmtId="165" fontId="23" fillId="0" borderId="32" xfId="2839" applyNumberFormat="1" applyFont="1" applyFill="1" applyBorder="1" applyAlignment="1">
      <alignment horizontal="center"/>
    </xf>
    <xf numFmtId="164" fontId="80" fillId="0" borderId="0" xfId="1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/>
    <xf numFmtId="0" fontId="66" fillId="0" borderId="0" xfId="2473" applyFont="1" applyAlignment="1">
      <alignment horizontal="right"/>
    </xf>
    <xf numFmtId="0" fontId="65" fillId="0" borderId="39" xfId="2473" applyFont="1" applyBorder="1" applyAlignment="1">
      <alignment horizontal="center"/>
    </xf>
    <xf numFmtId="0" fontId="65" fillId="0" borderId="41" xfId="2473" applyFont="1" applyBorder="1" applyAlignment="1">
      <alignment horizontal="center"/>
    </xf>
    <xf numFmtId="2" fontId="20" fillId="33" borderId="36" xfId="2473" applyNumberFormat="1" applyFont="1" applyFill="1" applyBorder="1" applyAlignment="1" applyProtection="1">
      <alignment horizontal="center" vertical="center" wrapText="1"/>
    </xf>
    <xf numFmtId="0" fontId="61" fillId="0" borderId="56" xfId="0" applyFont="1" applyBorder="1" applyAlignment="1">
      <alignment horizontal="center"/>
    </xf>
    <xf numFmtId="0" fontId="50" fillId="33" borderId="32" xfId="2473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10" fontId="19" fillId="0" borderId="0" xfId="2986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9" fontId="0" fillId="0" borderId="0" xfId="2986" applyFont="1" applyFill="1" applyAlignment="1">
      <alignment horizontal="center"/>
    </xf>
    <xf numFmtId="0" fontId="20" fillId="0" borderId="0" xfId="0" applyFont="1" applyAlignment="1"/>
    <xf numFmtId="0" fontId="66" fillId="0" borderId="0" xfId="0" applyFont="1" applyAlignment="1"/>
    <xf numFmtId="9" fontId="19" fillId="0" borderId="0" xfId="2986" applyFont="1"/>
    <xf numFmtId="0" fontId="28" fillId="0" borderId="11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11" xfId="2473" applyFont="1" applyFill="1" applyBorder="1" applyAlignment="1">
      <alignment horizontal="left" vertical="center" wrapText="1"/>
    </xf>
    <xf numFmtId="0" fontId="28" fillId="0" borderId="21" xfId="2473" applyFont="1" applyFill="1" applyBorder="1" applyAlignment="1">
      <alignment horizontal="left" vertical="center" wrapText="1"/>
    </xf>
    <xf numFmtId="0" fontId="49" fillId="0" borderId="0" xfId="2473" applyFont="1" applyBorder="1" applyAlignment="1">
      <alignment horizontal="left"/>
    </xf>
    <xf numFmtId="0" fontId="28" fillId="0" borderId="11" xfId="2473" applyFont="1" applyFill="1" applyBorder="1" applyAlignment="1">
      <alignment horizontal="left"/>
    </xf>
    <xf numFmtId="0" fontId="28" fillId="0" borderId="21" xfId="2473" applyFont="1" applyFill="1" applyBorder="1" applyAlignment="1">
      <alignment horizontal="left"/>
    </xf>
    <xf numFmtId="0" fontId="64" fillId="33" borderId="15" xfId="2473" applyFont="1" applyFill="1" applyBorder="1" applyAlignment="1">
      <alignment horizontal="center" wrapText="1"/>
    </xf>
    <xf numFmtId="0" fontId="64" fillId="33" borderId="10" xfId="2473" applyFont="1" applyFill="1" applyBorder="1" applyAlignment="1">
      <alignment horizontal="center" wrapText="1"/>
    </xf>
    <xf numFmtId="0" fontId="64" fillId="33" borderId="16" xfId="2473" applyFont="1" applyFill="1" applyBorder="1" applyAlignment="1">
      <alignment horizontal="center" wrapText="1"/>
    </xf>
    <xf numFmtId="0" fontId="64" fillId="33" borderId="20" xfId="2473" applyFont="1" applyFill="1" applyBorder="1" applyAlignment="1">
      <alignment horizontal="center" wrapText="1"/>
    </xf>
    <xf numFmtId="2" fontId="20" fillId="33" borderId="22" xfId="2473" applyNumberFormat="1" applyFont="1" applyFill="1" applyBorder="1" applyAlignment="1" applyProtection="1">
      <alignment horizontal="center" vertical="center" wrapText="1"/>
    </xf>
    <xf numFmtId="2" fontId="20" fillId="33" borderId="36" xfId="2473" applyNumberFormat="1" applyFont="1" applyFill="1" applyBorder="1" applyAlignment="1" applyProtection="1">
      <alignment horizontal="center" vertical="center" wrapText="1"/>
    </xf>
    <xf numFmtId="2" fontId="20" fillId="33" borderId="33" xfId="2473" applyNumberFormat="1" applyFont="1" applyFill="1" applyBorder="1" applyAlignment="1" applyProtection="1">
      <alignment horizontal="center" vertical="center" wrapText="1"/>
    </xf>
    <xf numFmtId="2" fontId="20" fillId="33" borderId="34" xfId="2473" applyNumberFormat="1" applyFont="1" applyFill="1" applyBorder="1" applyAlignment="1" applyProtection="1">
      <alignment horizontal="center" vertical="center" wrapText="1"/>
    </xf>
    <xf numFmtId="2" fontId="20" fillId="33" borderId="35" xfId="2473" applyNumberFormat="1" applyFont="1" applyFill="1" applyBorder="1" applyAlignment="1" applyProtection="1">
      <alignment horizontal="center" vertical="center" wrapText="1"/>
    </xf>
    <xf numFmtId="2" fontId="20" fillId="33" borderId="37" xfId="2473" applyNumberFormat="1" applyFont="1" applyFill="1" applyBorder="1" applyAlignment="1" applyProtection="1">
      <alignment horizontal="center" vertical="center" wrapText="1"/>
    </xf>
    <xf numFmtId="0" fontId="66" fillId="0" borderId="0" xfId="2473" applyFont="1" applyAlignment="1">
      <alignment horizontal="right"/>
    </xf>
    <xf numFmtId="0" fontId="20" fillId="0" borderId="0" xfId="2473" applyFont="1" applyAlignment="1">
      <alignment horizontal="center"/>
    </xf>
    <xf numFmtId="0" fontId="65" fillId="0" borderId="39" xfId="2473" applyFont="1" applyBorder="1" applyAlignment="1">
      <alignment horizontal="center"/>
    </xf>
    <xf numFmtId="0" fontId="65" fillId="0" borderId="40" xfId="2473" applyFont="1" applyBorder="1" applyAlignment="1">
      <alignment horizontal="center"/>
    </xf>
    <xf numFmtId="0" fontId="65" fillId="0" borderId="41" xfId="2473" applyFont="1" applyBorder="1" applyAlignment="1">
      <alignment horizontal="center"/>
    </xf>
    <xf numFmtId="0" fontId="64" fillId="33" borderId="44" xfId="2473" applyFont="1" applyFill="1" applyBorder="1" applyAlignment="1">
      <alignment horizontal="center" wrapText="1"/>
    </xf>
    <xf numFmtId="0" fontId="64" fillId="33" borderId="45" xfId="2473" applyFont="1" applyFill="1" applyBorder="1" applyAlignment="1">
      <alignment horizontal="center"/>
    </xf>
    <xf numFmtId="0" fontId="64" fillId="33" borderId="45" xfId="2473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64" fillId="33" borderId="44" xfId="0" applyFont="1" applyFill="1" applyBorder="1" applyAlignment="1">
      <alignment horizontal="center" wrapText="1"/>
    </xf>
    <xf numFmtId="0" fontId="64" fillId="33" borderId="45" xfId="0" applyFont="1" applyFill="1" applyBorder="1" applyAlignment="1">
      <alignment horizontal="center"/>
    </xf>
    <xf numFmtId="0" fontId="64" fillId="33" borderId="45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65" fillId="0" borderId="39" xfId="0" applyFont="1" applyBorder="1" applyAlignment="1">
      <alignment horizontal="center"/>
    </xf>
    <xf numFmtId="0" fontId="65" fillId="0" borderId="40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4" fillId="33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166" fontId="70" fillId="0" borderId="0" xfId="0" applyNumberFormat="1" applyFont="1" applyAlignment="1">
      <alignment horizontal="right"/>
    </xf>
    <xf numFmtId="0" fontId="20" fillId="59" borderId="20" xfId="2985" applyFont="1" applyFill="1" applyBorder="1" applyAlignment="1">
      <alignment horizontal="center" vertical="center"/>
    </xf>
    <xf numFmtId="0" fontId="20" fillId="59" borderId="19" xfId="2985" applyFont="1" applyFill="1" applyBorder="1" applyAlignment="1">
      <alignment horizontal="center" vertical="center"/>
    </xf>
    <xf numFmtId="0" fontId="20" fillId="34" borderId="0" xfId="2985" applyFont="1" applyFill="1" applyAlignment="1">
      <alignment horizontal="center" vertical="center"/>
    </xf>
    <xf numFmtId="0" fontId="20" fillId="60" borderId="20" xfId="2985" applyFont="1" applyFill="1" applyBorder="1" applyAlignment="1">
      <alignment horizontal="center" vertical="center"/>
    </xf>
    <xf numFmtId="0" fontId="20" fillId="60" borderId="19" xfId="298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66" fontId="20" fillId="33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6" fontId="23" fillId="0" borderId="10" xfId="2985" applyNumberFormat="1" applyBorder="1" applyAlignment="1">
      <alignment horizontal="center" vertical="center"/>
    </xf>
    <xf numFmtId="0" fontId="73" fillId="0" borderId="0" xfId="0" applyFont="1" applyAlignment="1">
      <alignment horizontal="left"/>
    </xf>
    <xf numFmtId="0" fontId="20" fillId="34" borderId="11" xfId="2985" applyFont="1" applyFill="1" applyBorder="1" applyAlignment="1">
      <alignment horizontal="center" vertical="center"/>
    </xf>
    <xf numFmtId="0" fontId="20" fillId="60" borderId="14" xfId="2473" applyFont="1" applyFill="1" applyBorder="1" applyAlignment="1">
      <alignment horizontal="center" vertical="center" wrapText="1"/>
    </xf>
    <xf numFmtId="0" fontId="20" fillId="60" borderId="15" xfId="2473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20" fillId="33" borderId="3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left" wrapText="1"/>
    </xf>
    <xf numFmtId="0" fontId="20" fillId="33" borderId="44" xfId="0" applyFont="1" applyFill="1" applyBorder="1" applyAlignment="1">
      <alignment horizontal="center" wrapText="1"/>
    </xf>
    <xf numFmtId="0" fontId="20" fillId="33" borderId="45" xfId="0" applyFont="1" applyFill="1" applyBorder="1" applyAlignment="1">
      <alignment horizontal="center"/>
    </xf>
    <xf numFmtId="0" fontId="20" fillId="33" borderId="51" xfId="0" applyFont="1" applyFill="1" applyBorder="1" applyAlignment="1">
      <alignment horizontal="center"/>
    </xf>
    <xf numFmtId="43" fontId="20" fillId="61" borderId="18" xfId="2982" applyFont="1" applyFill="1" applyBorder="1" applyAlignment="1">
      <alignment horizontal="center" vertical="center" wrapText="1"/>
    </xf>
    <xf numFmtId="43" fontId="20" fillId="61" borderId="17" xfId="2982" applyFont="1" applyFill="1" applyBorder="1" applyAlignment="1">
      <alignment horizontal="center" vertical="center" wrapText="1"/>
    </xf>
  </cellXfs>
  <cellStyles count="2987">
    <cellStyle name="20% - Accent1 10" xfId="5"/>
    <cellStyle name="20% - Accent1 10 2" xfId="6"/>
    <cellStyle name="20% - Accent1 10 2 2" xfId="7"/>
    <cellStyle name="20% - Accent1 10 2 2 2" xfId="8"/>
    <cellStyle name="20% - Accent1 10 2 3" xfId="9"/>
    <cellStyle name="20% - Accent1 10 2 4" xfId="10"/>
    <cellStyle name="20% - Accent1 10 3" xfId="11"/>
    <cellStyle name="20% - Accent1 10 3 2" xfId="12"/>
    <cellStyle name="20% - Accent1 10 4" xfId="13"/>
    <cellStyle name="20% - Accent1 10 5" xfId="14"/>
    <cellStyle name="20% - Accent1 11" xfId="15"/>
    <cellStyle name="20% - Accent1 11 2" xfId="16"/>
    <cellStyle name="20% - Accent1 11 2 2" xfId="17"/>
    <cellStyle name="20% - Accent1 11 2 2 2" xfId="18"/>
    <cellStyle name="20% - Accent1 11 2 3" xfId="19"/>
    <cellStyle name="20% - Accent1 11 2 4" xfId="20"/>
    <cellStyle name="20% - Accent1 11 3" xfId="21"/>
    <cellStyle name="20% - Accent1 11 3 2" xfId="22"/>
    <cellStyle name="20% - Accent1 11 4" xfId="23"/>
    <cellStyle name="20% - Accent1 11 5" xfId="24"/>
    <cellStyle name="20% - Accent1 12" xfId="25"/>
    <cellStyle name="20% - Accent1 12 2" xfId="26"/>
    <cellStyle name="20% - Accent1 12 2 2" xfId="27"/>
    <cellStyle name="20% - Accent1 12 3" xfId="28"/>
    <cellStyle name="20% - Accent1 12 4" xfId="29"/>
    <cellStyle name="20% - Accent1 13" xfId="30"/>
    <cellStyle name="20% - Accent1 13 2" xfId="31"/>
    <cellStyle name="20% - Accent1 14" xfId="32"/>
    <cellStyle name="20% - Accent1 14 2" xfId="33"/>
    <cellStyle name="20% - Accent1 15" xfId="34"/>
    <cellStyle name="20% - Accent1 16" xfId="35"/>
    <cellStyle name="20% - Accent1 2" xfId="36"/>
    <cellStyle name="20% - Accent1 2 2" xfId="37"/>
    <cellStyle name="20% - Accent1 2 2 2" xfId="38"/>
    <cellStyle name="20% - Accent1 2 2 2 2" xfId="39"/>
    <cellStyle name="20% - Accent1 2 2 2 2 2" xfId="40"/>
    <cellStyle name="20% - Accent1 2 2 2 2 2 2" xfId="41"/>
    <cellStyle name="20% - Accent1 2 2 2 2 3" xfId="42"/>
    <cellStyle name="20% - Accent1 2 2 2 2 4" xfId="43"/>
    <cellStyle name="20% - Accent1 2 2 2 3" xfId="44"/>
    <cellStyle name="20% - Accent1 2 2 2 3 2" xfId="45"/>
    <cellStyle name="20% - Accent1 2 2 2 4" xfId="46"/>
    <cellStyle name="20% - Accent1 2 2 2 5" xfId="47"/>
    <cellStyle name="20% - Accent1 2 2 3" xfId="48"/>
    <cellStyle name="20% - Accent1 2 2 3 2" xfId="49"/>
    <cellStyle name="20% - Accent1 2 2 3 2 2" xfId="50"/>
    <cellStyle name="20% - Accent1 2 2 3 3" xfId="51"/>
    <cellStyle name="20% - Accent1 2 2 3 4" xfId="52"/>
    <cellStyle name="20% - Accent1 2 2 4" xfId="53"/>
    <cellStyle name="20% - Accent1 2 2 4 2" xfId="54"/>
    <cellStyle name="20% - Accent1 2 2 5" xfId="55"/>
    <cellStyle name="20% - Accent1 2 2 5 2" xfId="56"/>
    <cellStyle name="20% - Accent1 2 2 6" xfId="57"/>
    <cellStyle name="20% - Accent1 2 2 7" xfId="58"/>
    <cellStyle name="20% - Accent1 2 3" xfId="59"/>
    <cellStyle name="20% - Accent1 2 3 2" xfId="60"/>
    <cellStyle name="20% - Accent1 2 3 2 2" xfId="61"/>
    <cellStyle name="20% - Accent1 2 3 2 2 2" xfId="62"/>
    <cellStyle name="20% - Accent1 2 3 2 3" xfId="63"/>
    <cellStyle name="20% - Accent1 2 3 2 4" xfId="64"/>
    <cellStyle name="20% - Accent1 2 3 3" xfId="65"/>
    <cellStyle name="20% - Accent1 2 3 3 2" xfId="66"/>
    <cellStyle name="20% - Accent1 2 3 4" xfId="67"/>
    <cellStyle name="20% - Accent1 2 3 5" xfId="68"/>
    <cellStyle name="20% - Accent1 2 4" xfId="69"/>
    <cellStyle name="20% - Accent1 2 4 2" xfId="70"/>
    <cellStyle name="20% - Accent1 2 4 2 2" xfId="71"/>
    <cellStyle name="20% - Accent1 2 4 3" xfId="72"/>
    <cellStyle name="20% - Accent1 2 4 4" xfId="73"/>
    <cellStyle name="20% - Accent1 2 5" xfId="74"/>
    <cellStyle name="20% - Accent1 2 5 2" xfId="75"/>
    <cellStyle name="20% - Accent1 2 6" xfId="76"/>
    <cellStyle name="20% - Accent1 2 6 2" xfId="77"/>
    <cellStyle name="20% - Accent1 2 7" xfId="78"/>
    <cellStyle name="20% - Accent1 2 8" xfId="79"/>
    <cellStyle name="20% - Accent1 3" xfId="80"/>
    <cellStyle name="20% - Accent1 3 2" xfId="81"/>
    <cellStyle name="20% - Accent1 4" xfId="82"/>
    <cellStyle name="20% - Accent1 4 2" xfId="83"/>
    <cellStyle name="20% - Accent1 4 2 2" xfId="84"/>
    <cellStyle name="20% - Accent1 4 2 2 2" xfId="85"/>
    <cellStyle name="20% - Accent1 4 2 2 2 2" xfId="86"/>
    <cellStyle name="20% - Accent1 4 2 2 3" xfId="87"/>
    <cellStyle name="20% - Accent1 4 2 2 4" xfId="88"/>
    <cellStyle name="20% - Accent1 4 2 3" xfId="89"/>
    <cellStyle name="20% - Accent1 4 2 3 2" xfId="90"/>
    <cellStyle name="20% - Accent1 4 2 4" xfId="91"/>
    <cellStyle name="20% - Accent1 4 2 5" xfId="92"/>
    <cellStyle name="20% - Accent1 4 3" xfId="93"/>
    <cellStyle name="20% - Accent1 4 3 2" xfId="94"/>
    <cellStyle name="20% - Accent1 4 3 2 2" xfId="95"/>
    <cellStyle name="20% - Accent1 4 3 3" xfId="96"/>
    <cellStyle name="20% - Accent1 4 3 4" xfId="97"/>
    <cellStyle name="20% - Accent1 4 4" xfId="98"/>
    <cellStyle name="20% - Accent1 4 4 2" xfId="99"/>
    <cellStyle name="20% - Accent1 4 5" xfId="100"/>
    <cellStyle name="20% - Accent1 4 5 2" xfId="101"/>
    <cellStyle name="20% - Accent1 4 6" xfId="102"/>
    <cellStyle name="20% - Accent1 4 7" xfId="103"/>
    <cellStyle name="20% - Accent1 5" xfId="104"/>
    <cellStyle name="20% - Accent1 5 2" xfId="105"/>
    <cellStyle name="20% - Accent1 5 2 2" xfId="106"/>
    <cellStyle name="20% - Accent1 5 2 2 2" xfId="107"/>
    <cellStyle name="20% - Accent1 5 2 2 2 2" xfId="108"/>
    <cellStyle name="20% - Accent1 5 2 2 3" xfId="109"/>
    <cellStyle name="20% - Accent1 5 2 2 4" xfId="110"/>
    <cellStyle name="20% - Accent1 5 2 3" xfId="111"/>
    <cellStyle name="20% - Accent1 5 2 3 2" xfId="112"/>
    <cellStyle name="20% - Accent1 5 2 4" xfId="113"/>
    <cellStyle name="20% - Accent1 5 2 5" xfId="114"/>
    <cellStyle name="20% - Accent1 5 3" xfId="115"/>
    <cellStyle name="20% - Accent1 5 3 2" xfId="116"/>
    <cellStyle name="20% - Accent1 5 3 2 2" xfId="117"/>
    <cellStyle name="20% - Accent1 5 3 3" xfId="118"/>
    <cellStyle name="20% - Accent1 5 3 4" xfId="119"/>
    <cellStyle name="20% - Accent1 5 4" xfId="120"/>
    <cellStyle name="20% - Accent1 5 4 2" xfId="121"/>
    <cellStyle name="20% - Accent1 5 5" xfId="122"/>
    <cellStyle name="20% - Accent1 5 5 2" xfId="123"/>
    <cellStyle name="20% - Accent1 5 6" xfId="124"/>
    <cellStyle name="20% - Accent1 5 7" xfId="125"/>
    <cellStyle name="20% - Accent1 6" xfId="126"/>
    <cellStyle name="20% - Accent1 7" xfId="127"/>
    <cellStyle name="20% - Accent1 7 2" xfId="128"/>
    <cellStyle name="20% - Accent1 7 2 2" xfId="129"/>
    <cellStyle name="20% - Accent1 7 2 2 2" xfId="130"/>
    <cellStyle name="20% - Accent1 7 2 2 2 2" xfId="131"/>
    <cellStyle name="20% - Accent1 7 2 2 3" xfId="132"/>
    <cellStyle name="20% - Accent1 7 2 2 4" xfId="133"/>
    <cellStyle name="20% - Accent1 7 2 3" xfId="134"/>
    <cellStyle name="20% - Accent1 7 2 3 2" xfId="135"/>
    <cellStyle name="20% - Accent1 7 2 4" xfId="136"/>
    <cellStyle name="20% - Accent1 7 2 5" xfId="137"/>
    <cellStyle name="20% - Accent1 7 3" xfId="138"/>
    <cellStyle name="20% - Accent1 7 3 2" xfId="139"/>
    <cellStyle name="20% - Accent1 7 3 2 2" xfId="140"/>
    <cellStyle name="20% - Accent1 7 3 3" xfId="141"/>
    <cellStyle name="20% - Accent1 7 3 4" xfId="142"/>
    <cellStyle name="20% - Accent1 7 4" xfId="143"/>
    <cellStyle name="20% - Accent1 7 4 2" xfId="144"/>
    <cellStyle name="20% - Accent1 7 5" xfId="145"/>
    <cellStyle name="20% - Accent1 7 6" xfId="146"/>
    <cellStyle name="20% - Accent1 8" xfId="147"/>
    <cellStyle name="20% - Accent1 8 2" xfId="148"/>
    <cellStyle name="20% - Accent1 8 2 2" xfId="149"/>
    <cellStyle name="20% - Accent1 8 2 2 2" xfId="150"/>
    <cellStyle name="20% - Accent1 8 2 2 2 2" xfId="151"/>
    <cellStyle name="20% - Accent1 8 2 2 3" xfId="152"/>
    <cellStyle name="20% - Accent1 8 2 2 4" xfId="153"/>
    <cellStyle name="20% - Accent1 8 2 3" xfId="154"/>
    <cellStyle name="20% - Accent1 8 2 3 2" xfId="155"/>
    <cellStyle name="20% - Accent1 8 2 4" xfId="156"/>
    <cellStyle name="20% - Accent1 8 2 5" xfId="157"/>
    <cellStyle name="20% - Accent1 8 3" xfId="158"/>
    <cellStyle name="20% - Accent1 8 3 2" xfId="159"/>
    <cellStyle name="20% - Accent1 8 3 2 2" xfId="160"/>
    <cellStyle name="20% - Accent1 8 3 3" xfId="161"/>
    <cellStyle name="20% - Accent1 8 3 4" xfId="162"/>
    <cellStyle name="20% - Accent1 8 4" xfId="163"/>
    <cellStyle name="20% - Accent1 8 4 2" xfId="164"/>
    <cellStyle name="20% - Accent1 8 5" xfId="165"/>
    <cellStyle name="20% - Accent1 8 6" xfId="166"/>
    <cellStyle name="20% - Accent1 9" xfId="167"/>
    <cellStyle name="20% - Accent1 9 2" xfId="168"/>
    <cellStyle name="20% - Accent1 9 2 2" xfId="169"/>
    <cellStyle name="20% - Accent1 9 2 2 2" xfId="170"/>
    <cellStyle name="20% - Accent1 9 2 2 2 2" xfId="171"/>
    <cellStyle name="20% - Accent1 9 2 2 3" xfId="172"/>
    <cellStyle name="20% - Accent1 9 2 2 4" xfId="173"/>
    <cellStyle name="20% - Accent1 9 2 3" xfId="174"/>
    <cellStyle name="20% - Accent1 9 2 3 2" xfId="175"/>
    <cellStyle name="20% - Accent1 9 2 4" xfId="176"/>
    <cellStyle name="20% - Accent1 9 2 5" xfId="177"/>
    <cellStyle name="20% - Accent1 9 3" xfId="178"/>
    <cellStyle name="20% - Accent1 9 3 2" xfId="179"/>
    <cellStyle name="20% - Accent1 9 3 2 2" xfId="180"/>
    <cellStyle name="20% - Accent1 9 3 3" xfId="181"/>
    <cellStyle name="20% - Accent1 9 3 4" xfId="182"/>
    <cellStyle name="20% - Accent1 9 4" xfId="183"/>
    <cellStyle name="20% - Accent1 9 4 2" xfId="184"/>
    <cellStyle name="20% - Accent1 9 5" xfId="185"/>
    <cellStyle name="20% - Accent1 9 6" xfId="186"/>
    <cellStyle name="20% - Accent2 10" xfId="187"/>
    <cellStyle name="20% - Accent2 10 2" xfId="188"/>
    <cellStyle name="20% - Accent2 10 2 2" xfId="189"/>
    <cellStyle name="20% - Accent2 10 2 2 2" xfId="190"/>
    <cellStyle name="20% - Accent2 10 2 3" xfId="191"/>
    <cellStyle name="20% - Accent2 10 2 4" xfId="192"/>
    <cellStyle name="20% - Accent2 10 3" xfId="193"/>
    <cellStyle name="20% - Accent2 10 3 2" xfId="194"/>
    <cellStyle name="20% - Accent2 10 4" xfId="195"/>
    <cellStyle name="20% - Accent2 10 5" xfId="196"/>
    <cellStyle name="20% - Accent2 11" xfId="197"/>
    <cellStyle name="20% - Accent2 11 2" xfId="198"/>
    <cellStyle name="20% - Accent2 11 2 2" xfId="199"/>
    <cellStyle name="20% - Accent2 11 2 2 2" xfId="200"/>
    <cellStyle name="20% - Accent2 11 2 3" xfId="201"/>
    <cellStyle name="20% - Accent2 11 2 4" xfId="202"/>
    <cellStyle name="20% - Accent2 11 3" xfId="203"/>
    <cellStyle name="20% - Accent2 11 3 2" xfId="204"/>
    <cellStyle name="20% - Accent2 11 4" xfId="205"/>
    <cellStyle name="20% - Accent2 11 5" xfId="206"/>
    <cellStyle name="20% - Accent2 12" xfId="207"/>
    <cellStyle name="20% - Accent2 12 2" xfId="208"/>
    <cellStyle name="20% - Accent2 12 2 2" xfId="209"/>
    <cellStyle name="20% - Accent2 12 3" xfId="210"/>
    <cellStyle name="20% - Accent2 12 4" xfId="211"/>
    <cellStyle name="20% - Accent2 13" xfId="212"/>
    <cellStyle name="20% - Accent2 13 2" xfId="213"/>
    <cellStyle name="20% - Accent2 14" xfId="214"/>
    <cellStyle name="20% - Accent2 14 2" xfId="215"/>
    <cellStyle name="20% - Accent2 15" xfId="216"/>
    <cellStyle name="20% - Accent2 16" xfId="217"/>
    <cellStyle name="20% - Accent2 2" xfId="218"/>
    <cellStyle name="20% - Accent2 2 2" xfId="219"/>
    <cellStyle name="20% - Accent2 2 2 2" xfId="220"/>
    <cellStyle name="20% - Accent2 2 2 2 2" xfId="221"/>
    <cellStyle name="20% - Accent2 2 2 2 2 2" xfId="222"/>
    <cellStyle name="20% - Accent2 2 2 2 2 2 2" xfId="223"/>
    <cellStyle name="20% - Accent2 2 2 2 2 3" xfId="224"/>
    <cellStyle name="20% - Accent2 2 2 2 2 4" xfId="225"/>
    <cellStyle name="20% - Accent2 2 2 2 3" xfId="226"/>
    <cellStyle name="20% - Accent2 2 2 2 3 2" xfId="227"/>
    <cellStyle name="20% - Accent2 2 2 2 4" xfId="228"/>
    <cellStyle name="20% - Accent2 2 2 2 5" xfId="229"/>
    <cellStyle name="20% - Accent2 2 2 3" xfId="230"/>
    <cellStyle name="20% - Accent2 2 2 3 2" xfId="231"/>
    <cellStyle name="20% - Accent2 2 2 3 2 2" xfId="232"/>
    <cellStyle name="20% - Accent2 2 2 3 3" xfId="233"/>
    <cellStyle name="20% - Accent2 2 2 3 4" xfId="234"/>
    <cellStyle name="20% - Accent2 2 2 4" xfId="235"/>
    <cellStyle name="20% - Accent2 2 2 4 2" xfId="236"/>
    <cellStyle name="20% - Accent2 2 2 5" xfId="237"/>
    <cellStyle name="20% - Accent2 2 2 5 2" xfId="238"/>
    <cellStyle name="20% - Accent2 2 2 6" xfId="239"/>
    <cellStyle name="20% - Accent2 2 2 7" xfId="240"/>
    <cellStyle name="20% - Accent2 2 3" xfId="241"/>
    <cellStyle name="20% - Accent2 2 3 2" xfId="242"/>
    <cellStyle name="20% - Accent2 2 3 2 2" xfId="243"/>
    <cellStyle name="20% - Accent2 2 3 2 2 2" xfId="244"/>
    <cellStyle name="20% - Accent2 2 3 2 3" xfId="245"/>
    <cellStyle name="20% - Accent2 2 3 2 4" xfId="246"/>
    <cellStyle name="20% - Accent2 2 3 3" xfId="247"/>
    <cellStyle name="20% - Accent2 2 3 3 2" xfId="248"/>
    <cellStyle name="20% - Accent2 2 3 4" xfId="249"/>
    <cellStyle name="20% - Accent2 2 3 5" xfId="250"/>
    <cellStyle name="20% - Accent2 2 4" xfId="251"/>
    <cellStyle name="20% - Accent2 2 4 2" xfId="252"/>
    <cellStyle name="20% - Accent2 2 4 2 2" xfId="253"/>
    <cellStyle name="20% - Accent2 2 4 3" xfId="254"/>
    <cellStyle name="20% - Accent2 2 4 4" xfId="255"/>
    <cellStyle name="20% - Accent2 2 5" xfId="256"/>
    <cellStyle name="20% - Accent2 2 5 2" xfId="257"/>
    <cellStyle name="20% - Accent2 2 6" xfId="258"/>
    <cellStyle name="20% - Accent2 2 6 2" xfId="259"/>
    <cellStyle name="20% - Accent2 2 7" xfId="260"/>
    <cellStyle name="20% - Accent2 2 8" xfId="261"/>
    <cellStyle name="20% - Accent2 3" xfId="262"/>
    <cellStyle name="20% - Accent2 3 2" xfId="263"/>
    <cellStyle name="20% - Accent2 4" xfId="264"/>
    <cellStyle name="20% - Accent2 4 2" xfId="265"/>
    <cellStyle name="20% - Accent2 4 2 2" xfId="266"/>
    <cellStyle name="20% - Accent2 4 2 2 2" xfId="267"/>
    <cellStyle name="20% - Accent2 4 2 2 2 2" xfId="268"/>
    <cellStyle name="20% - Accent2 4 2 2 3" xfId="269"/>
    <cellStyle name="20% - Accent2 4 2 2 4" xfId="270"/>
    <cellStyle name="20% - Accent2 4 2 3" xfId="271"/>
    <cellStyle name="20% - Accent2 4 2 3 2" xfId="272"/>
    <cellStyle name="20% - Accent2 4 2 4" xfId="273"/>
    <cellStyle name="20% - Accent2 4 2 5" xfId="274"/>
    <cellStyle name="20% - Accent2 4 3" xfId="275"/>
    <cellStyle name="20% - Accent2 4 3 2" xfId="276"/>
    <cellStyle name="20% - Accent2 4 3 2 2" xfId="277"/>
    <cellStyle name="20% - Accent2 4 3 3" xfId="278"/>
    <cellStyle name="20% - Accent2 4 3 4" xfId="279"/>
    <cellStyle name="20% - Accent2 4 4" xfId="280"/>
    <cellStyle name="20% - Accent2 4 4 2" xfId="281"/>
    <cellStyle name="20% - Accent2 4 5" xfId="282"/>
    <cellStyle name="20% - Accent2 4 5 2" xfId="283"/>
    <cellStyle name="20% - Accent2 4 6" xfId="284"/>
    <cellStyle name="20% - Accent2 4 7" xfId="285"/>
    <cellStyle name="20% - Accent2 5" xfId="286"/>
    <cellStyle name="20% - Accent2 5 2" xfId="287"/>
    <cellStyle name="20% - Accent2 5 2 2" xfId="288"/>
    <cellStyle name="20% - Accent2 5 2 2 2" xfId="289"/>
    <cellStyle name="20% - Accent2 5 2 2 2 2" xfId="290"/>
    <cellStyle name="20% - Accent2 5 2 2 3" xfId="291"/>
    <cellStyle name="20% - Accent2 5 2 2 4" xfId="292"/>
    <cellStyle name="20% - Accent2 5 2 3" xfId="293"/>
    <cellStyle name="20% - Accent2 5 2 3 2" xfId="294"/>
    <cellStyle name="20% - Accent2 5 2 4" xfId="295"/>
    <cellStyle name="20% - Accent2 5 2 5" xfId="296"/>
    <cellStyle name="20% - Accent2 5 3" xfId="297"/>
    <cellStyle name="20% - Accent2 5 3 2" xfId="298"/>
    <cellStyle name="20% - Accent2 5 3 2 2" xfId="299"/>
    <cellStyle name="20% - Accent2 5 3 3" xfId="300"/>
    <cellStyle name="20% - Accent2 5 3 4" xfId="301"/>
    <cellStyle name="20% - Accent2 5 4" xfId="302"/>
    <cellStyle name="20% - Accent2 5 4 2" xfId="303"/>
    <cellStyle name="20% - Accent2 5 5" xfId="304"/>
    <cellStyle name="20% - Accent2 5 5 2" xfId="305"/>
    <cellStyle name="20% - Accent2 5 6" xfId="306"/>
    <cellStyle name="20% - Accent2 5 7" xfId="307"/>
    <cellStyle name="20% - Accent2 6" xfId="308"/>
    <cellStyle name="20% - Accent2 7" xfId="309"/>
    <cellStyle name="20% - Accent2 7 2" xfId="310"/>
    <cellStyle name="20% - Accent2 7 2 2" xfId="311"/>
    <cellStyle name="20% - Accent2 7 2 2 2" xfId="312"/>
    <cellStyle name="20% - Accent2 7 2 2 2 2" xfId="313"/>
    <cellStyle name="20% - Accent2 7 2 2 3" xfId="314"/>
    <cellStyle name="20% - Accent2 7 2 2 4" xfId="315"/>
    <cellStyle name="20% - Accent2 7 2 3" xfId="316"/>
    <cellStyle name="20% - Accent2 7 2 3 2" xfId="317"/>
    <cellStyle name="20% - Accent2 7 2 4" xfId="318"/>
    <cellStyle name="20% - Accent2 7 2 5" xfId="319"/>
    <cellStyle name="20% - Accent2 7 3" xfId="320"/>
    <cellStyle name="20% - Accent2 7 3 2" xfId="321"/>
    <cellStyle name="20% - Accent2 7 3 2 2" xfId="322"/>
    <cellStyle name="20% - Accent2 7 3 3" xfId="323"/>
    <cellStyle name="20% - Accent2 7 3 4" xfId="324"/>
    <cellStyle name="20% - Accent2 7 4" xfId="325"/>
    <cellStyle name="20% - Accent2 7 4 2" xfId="326"/>
    <cellStyle name="20% - Accent2 7 5" xfId="327"/>
    <cellStyle name="20% - Accent2 7 6" xfId="328"/>
    <cellStyle name="20% - Accent2 8" xfId="329"/>
    <cellStyle name="20% - Accent2 8 2" xfId="330"/>
    <cellStyle name="20% - Accent2 8 2 2" xfId="331"/>
    <cellStyle name="20% - Accent2 8 2 2 2" xfId="332"/>
    <cellStyle name="20% - Accent2 8 2 2 2 2" xfId="333"/>
    <cellStyle name="20% - Accent2 8 2 2 3" xfId="334"/>
    <cellStyle name="20% - Accent2 8 2 2 4" xfId="335"/>
    <cellStyle name="20% - Accent2 8 2 3" xfId="336"/>
    <cellStyle name="20% - Accent2 8 2 3 2" xfId="337"/>
    <cellStyle name="20% - Accent2 8 2 4" xfId="338"/>
    <cellStyle name="20% - Accent2 8 2 5" xfId="339"/>
    <cellStyle name="20% - Accent2 8 3" xfId="340"/>
    <cellStyle name="20% - Accent2 8 3 2" xfId="341"/>
    <cellStyle name="20% - Accent2 8 3 2 2" xfId="342"/>
    <cellStyle name="20% - Accent2 8 3 3" xfId="343"/>
    <cellStyle name="20% - Accent2 8 3 4" xfId="344"/>
    <cellStyle name="20% - Accent2 8 4" xfId="345"/>
    <cellStyle name="20% - Accent2 8 4 2" xfId="346"/>
    <cellStyle name="20% - Accent2 8 5" xfId="347"/>
    <cellStyle name="20% - Accent2 8 6" xfId="348"/>
    <cellStyle name="20% - Accent2 9" xfId="349"/>
    <cellStyle name="20% - Accent2 9 2" xfId="350"/>
    <cellStyle name="20% - Accent2 9 2 2" xfId="351"/>
    <cellStyle name="20% - Accent2 9 2 2 2" xfId="352"/>
    <cellStyle name="20% - Accent2 9 2 2 2 2" xfId="353"/>
    <cellStyle name="20% - Accent2 9 2 2 3" xfId="354"/>
    <cellStyle name="20% - Accent2 9 2 2 4" xfId="355"/>
    <cellStyle name="20% - Accent2 9 2 3" xfId="356"/>
    <cellStyle name="20% - Accent2 9 2 3 2" xfId="357"/>
    <cellStyle name="20% - Accent2 9 2 4" xfId="358"/>
    <cellStyle name="20% - Accent2 9 2 5" xfId="359"/>
    <cellStyle name="20% - Accent2 9 3" xfId="360"/>
    <cellStyle name="20% - Accent2 9 3 2" xfId="361"/>
    <cellStyle name="20% - Accent2 9 3 2 2" xfId="362"/>
    <cellStyle name="20% - Accent2 9 3 3" xfId="363"/>
    <cellStyle name="20% - Accent2 9 3 4" xfId="364"/>
    <cellStyle name="20% - Accent2 9 4" xfId="365"/>
    <cellStyle name="20% - Accent2 9 4 2" xfId="366"/>
    <cellStyle name="20% - Accent2 9 5" xfId="367"/>
    <cellStyle name="20% - Accent2 9 6" xfId="368"/>
    <cellStyle name="20% - Accent3 10" xfId="369"/>
    <cellStyle name="20% - Accent3 10 2" xfId="370"/>
    <cellStyle name="20% - Accent3 10 2 2" xfId="371"/>
    <cellStyle name="20% - Accent3 10 2 2 2" xfId="372"/>
    <cellStyle name="20% - Accent3 10 2 3" xfId="373"/>
    <cellStyle name="20% - Accent3 10 2 4" xfId="374"/>
    <cellStyle name="20% - Accent3 10 3" xfId="375"/>
    <cellStyle name="20% - Accent3 10 3 2" xfId="376"/>
    <cellStyle name="20% - Accent3 10 4" xfId="377"/>
    <cellStyle name="20% - Accent3 10 5" xfId="378"/>
    <cellStyle name="20% - Accent3 11" xfId="379"/>
    <cellStyle name="20% - Accent3 11 2" xfId="380"/>
    <cellStyle name="20% - Accent3 11 2 2" xfId="381"/>
    <cellStyle name="20% - Accent3 11 2 2 2" xfId="382"/>
    <cellStyle name="20% - Accent3 11 2 3" xfId="383"/>
    <cellStyle name="20% - Accent3 11 2 4" xfId="384"/>
    <cellStyle name="20% - Accent3 11 3" xfId="385"/>
    <cellStyle name="20% - Accent3 11 3 2" xfId="386"/>
    <cellStyle name="20% - Accent3 11 4" xfId="387"/>
    <cellStyle name="20% - Accent3 11 5" xfId="388"/>
    <cellStyle name="20% - Accent3 12" xfId="389"/>
    <cellStyle name="20% - Accent3 12 2" xfId="390"/>
    <cellStyle name="20% - Accent3 12 2 2" xfId="391"/>
    <cellStyle name="20% - Accent3 12 3" xfId="392"/>
    <cellStyle name="20% - Accent3 12 4" xfId="393"/>
    <cellStyle name="20% - Accent3 13" xfId="394"/>
    <cellStyle name="20% - Accent3 13 2" xfId="395"/>
    <cellStyle name="20% - Accent3 14" xfId="396"/>
    <cellStyle name="20% - Accent3 14 2" xfId="397"/>
    <cellStyle name="20% - Accent3 15" xfId="398"/>
    <cellStyle name="20% - Accent3 16" xfId="399"/>
    <cellStyle name="20% - Accent3 2" xfId="400"/>
    <cellStyle name="20% - Accent3 2 2" xfId="401"/>
    <cellStyle name="20% - Accent3 2 2 2" xfId="402"/>
    <cellStyle name="20% - Accent3 2 2 2 2" xfId="403"/>
    <cellStyle name="20% - Accent3 2 2 2 2 2" xfId="404"/>
    <cellStyle name="20% - Accent3 2 2 2 2 2 2" xfId="405"/>
    <cellStyle name="20% - Accent3 2 2 2 2 3" xfId="406"/>
    <cellStyle name="20% - Accent3 2 2 2 2 4" xfId="407"/>
    <cellStyle name="20% - Accent3 2 2 2 3" xfId="408"/>
    <cellStyle name="20% - Accent3 2 2 2 3 2" xfId="409"/>
    <cellStyle name="20% - Accent3 2 2 2 4" xfId="410"/>
    <cellStyle name="20% - Accent3 2 2 2 5" xfId="411"/>
    <cellStyle name="20% - Accent3 2 2 3" xfId="412"/>
    <cellStyle name="20% - Accent3 2 2 3 2" xfId="413"/>
    <cellStyle name="20% - Accent3 2 2 3 2 2" xfId="414"/>
    <cellStyle name="20% - Accent3 2 2 3 3" xfId="415"/>
    <cellStyle name="20% - Accent3 2 2 3 4" xfId="416"/>
    <cellStyle name="20% - Accent3 2 2 4" xfId="417"/>
    <cellStyle name="20% - Accent3 2 2 4 2" xfId="418"/>
    <cellStyle name="20% - Accent3 2 2 5" xfId="419"/>
    <cellStyle name="20% - Accent3 2 2 5 2" xfId="420"/>
    <cellStyle name="20% - Accent3 2 2 6" xfId="421"/>
    <cellStyle name="20% - Accent3 2 2 7" xfId="422"/>
    <cellStyle name="20% - Accent3 2 3" xfId="423"/>
    <cellStyle name="20% - Accent3 2 3 2" xfId="424"/>
    <cellStyle name="20% - Accent3 2 3 2 2" xfId="425"/>
    <cellStyle name="20% - Accent3 2 3 2 2 2" xfId="426"/>
    <cellStyle name="20% - Accent3 2 3 2 3" xfId="427"/>
    <cellStyle name="20% - Accent3 2 3 2 4" xfId="428"/>
    <cellStyle name="20% - Accent3 2 3 3" xfId="429"/>
    <cellStyle name="20% - Accent3 2 3 3 2" xfId="430"/>
    <cellStyle name="20% - Accent3 2 3 4" xfId="431"/>
    <cellStyle name="20% - Accent3 2 3 5" xfId="432"/>
    <cellStyle name="20% - Accent3 2 4" xfId="433"/>
    <cellStyle name="20% - Accent3 2 4 2" xfId="434"/>
    <cellStyle name="20% - Accent3 2 4 2 2" xfId="435"/>
    <cellStyle name="20% - Accent3 2 4 3" xfId="436"/>
    <cellStyle name="20% - Accent3 2 4 4" xfId="437"/>
    <cellStyle name="20% - Accent3 2 5" xfId="438"/>
    <cellStyle name="20% - Accent3 2 5 2" xfId="439"/>
    <cellStyle name="20% - Accent3 2 6" xfId="440"/>
    <cellStyle name="20% - Accent3 2 6 2" xfId="441"/>
    <cellStyle name="20% - Accent3 2 7" xfId="442"/>
    <cellStyle name="20% - Accent3 2 8" xfId="443"/>
    <cellStyle name="20% - Accent3 3" xfId="444"/>
    <cellStyle name="20% - Accent3 3 2" xfId="445"/>
    <cellStyle name="20% - Accent3 4" xfId="446"/>
    <cellStyle name="20% - Accent3 4 2" xfId="447"/>
    <cellStyle name="20% - Accent3 4 2 2" xfId="448"/>
    <cellStyle name="20% - Accent3 4 2 2 2" xfId="449"/>
    <cellStyle name="20% - Accent3 4 2 2 2 2" xfId="450"/>
    <cellStyle name="20% - Accent3 4 2 2 3" xfId="451"/>
    <cellStyle name="20% - Accent3 4 2 2 4" xfId="452"/>
    <cellStyle name="20% - Accent3 4 2 3" xfId="453"/>
    <cellStyle name="20% - Accent3 4 2 3 2" xfId="454"/>
    <cellStyle name="20% - Accent3 4 2 4" xfId="455"/>
    <cellStyle name="20% - Accent3 4 2 5" xfId="456"/>
    <cellStyle name="20% - Accent3 4 3" xfId="457"/>
    <cellStyle name="20% - Accent3 4 3 2" xfId="458"/>
    <cellStyle name="20% - Accent3 4 3 2 2" xfId="459"/>
    <cellStyle name="20% - Accent3 4 3 3" xfId="460"/>
    <cellStyle name="20% - Accent3 4 3 4" xfId="461"/>
    <cellStyle name="20% - Accent3 4 4" xfId="462"/>
    <cellStyle name="20% - Accent3 4 4 2" xfId="463"/>
    <cellStyle name="20% - Accent3 4 5" xfId="464"/>
    <cellStyle name="20% - Accent3 4 5 2" xfId="465"/>
    <cellStyle name="20% - Accent3 4 6" xfId="466"/>
    <cellStyle name="20% - Accent3 4 7" xfId="467"/>
    <cellStyle name="20% - Accent3 5" xfId="468"/>
    <cellStyle name="20% - Accent3 5 2" xfId="469"/>
    <cellStyle name="20% - Accent3 5 2 2" xfId="470"/>
    <cellStyle name="20% - Accent3 5 2 2 2" xfId="471"/>
    <cellStyle name="20% - Accent3 5 2 2 2 2" xfId="472"/>
    <cellStyle name="20% - Accent3 5 2 2 3" xfId="473"/>
    <cellStyle name="20% - Accent3 5 2 2 4" xfId="474"/>
    <cellStyle name="20% - Accent3 5 2 3" xfId="475"/>
    <cellStyle name="20% - Accent3 5 2 3 2" xfId="476"/>
    <cellStyle name="20% - Accent3 5 2 4" xfId="477"/>
    <cellStyle name="20% - Accent3 5 2 5" xfId="478"/>
    <cellStyle name="20% - Accent3 5 3" xfId="479"/>
    <cellStyle name="20% - Accent3 5 3 2" xfId="480"/>
    <cellStyle name="20% - Accent3 5 3 2 2" xfId="481"/>
    <cellStyle name="20% - Accent3 5 3 3" xfId="482"/>
    <cellStyle name="20% - Accent3 5 3 4" xfId="483"/>
    <cellStyle name="20% - Accent3 5 4" xfId="484"/>
    <cellStyle name="20% - Accent3 5 4 2" xfId="485"/>
    <cellStyle name="20% - Accent3 5 5" xfId="486"/>
    <cellStyle name="20% - Accent3 5 5 2" xfId="487"/>
    <cellStyle name="20% - Accent3 5 6" xfId="488"/>
    <cellStyle name="20% - Accent3 5 7" xfId="489"/>
    <cellStyle name="20% - Accent3 6" xfId="490"/>
    <cellStyle name="20% - Accent3 7" xfId="491"/>
    <cellStyle name="20% - Accent3 7 2" xfId="492"/>
    <cellStyle name="20% - Accent3 7 2 2" xfId="493"/>
    <cellStyle name="20% - Accent3 7 2 2 2" xfId="494"/>
    <cellStyle name="20% - Accent3 7 2 2 2 2" xfId="495"/>
    <cellStyle name="20% - Accent3 7 2 2 3" xfId="496"/>
    <cellStyle name="20% - Accent3 7 2 2 4" xfId="497"/>
    <cellStyle name="20% - Accent3 7 2 3" xfId="498"/>
    <cellStyle name="20% - Accent3 7 2 3 2" xfId="499"/>
    <cellStyle name="20% - Accent3 7 2 4" xfId="500"/>
    <cellStyle name="20% - Accent3 7 2 5" xfId="501"/>
    <cellStyle name="20% - Accent3 7 3" xfId="502"/>
    <cellStyle name="20% - Accent3 7 3 2" xfId="503"/>
    <cellStyle name="20% - Accent3 7 3 2 2" xfId="504"/>
    <cellStyle name="20% - Accent3 7 3 3" xfId="505"/>
    <cellStyle name="20% - Accent3 7 3 4" xfId="506"/>
    <cellStyle name="20% - Accent3 7 4" xfId="507"/>
    <cellStyle name="20% - Accent3 7 4 2" xfId="508"/>
    <cellStyle name="20% - Accent3 7 5" xfId="509"/>
    <cellStyle name="20% - Accent3 7 6" xfId="510"/>
    <cellStyle name="20% - Accent3 8" xfId="511"/>
    <cellStyle name="20% - Accent3 8 2" xfId="512"/>
    <cellStyle name="20% - Accent3 8 2 2" xfId="513"/>
    <cellStyle name="20% - Accent3 8 2 2 2" xfId="514"/>
    <cellStyle name="20% - Accent3 8 2 2 2 2" xfId="515"/>
    <cellStyle name="20% - Accent3 8 2 2 3" xfId="516"/>
    <cellStyle name="20% - Accent3 8 2 2 4" xfId="517"/>
    <cellStyle name="20% - Accent3 8 2 3" xfId="518"/>
    <cellStyle name="20% - Accent3 8 2 3 2" xfId="519"/>
    <cellStyle name="20% - Accent3 8 2 4" xfId="520"/>
    <cellStyle name="20% - Accent3 8 2 5" xfId="521"/>
    <cellStyle name="20% - Accent3 8 3" xfId="522"/>
    <cellStyle name="20% - Accent3 8 3 2" xfId="523"/>
    <cellStyle name="20% - Accent3 8 3 2 2" xfId="524"/>
    <cellStyle name="20% - Accent3 8 3 3" xfId="525"/>
    <cellStyle name="20% - Accent3 8 3 4" xfId="526"/>
    <cellStyle name="20% - Accent3 8 4" xfId="527"/>
    <cellStyle name="20% - Accent3 8 4 2" xfId="528"/>
    <cellStyle name="20% - Accent3 8 5" xfId="529"/>
    <cellStyle name="20% - Accent3 8 6" xfId="530"/>
    <cellStyle name="20% - Accent3 9" xfId="531"/>
    <cellStyle name="20% - Accent3 9 2" xfId="532"/>
    <cellStyle name="20% - Accent3 9 2 2" xfId="533"/>
    <cellStyle name="20% - Accent3 9 2 2 2" xfId="534"/>
    <cellStyle name="20% - Accent3 9 2 2 2 2" xfId="535"/>
    <cellStyle name="20% - Accent3 9 2 2 3" xfId="536"/>
    <cellStyle name="20% - Accent3 9 2 2 4" xfId="537"/>
    <cellStyle name="20% - Accent3 9 2 3" xfId="538"/>
    <cellStyle name="20% - Accent3 9 2 3 2" xfId="539"/>
    <cellStyle name="20% - Accent3 9 2 4" xfId="540"/>
    <cellStyle name="20% - Accent3 9 2 5" xfId="541"/>
    <cellStyle name="20% - Accent3 9 3" xfId="542"/>
    <cellStyle name="20% - Accent3 9 3 2" xfId="543"/>
    <cellStyle name="20% - Accent3 9 3 2 2" xfId="544"/>
    <cellStyle name="20% - Accent3 9 3 3" xfId="545"/>
    <cellStyle name="20% - Accent3 9 3 4" xfId="546"/>
    <cellStyle name="20% - Accent3 9 4" xfId="547"/>
    <cellStyle name="20% - Accent3 9 4 2" xfId="548"/>
    <cellStyle name="20% - Accent3 9 5" xfId="549"/>
    <cellStyle name="20% - Accent3 9 6" xfId="550"/>
    <cellStyle name="20% - Accent4 10" xfId="551"/>
    <cellStyle name="20% - Accent4 10 2" xfId="552"/>
    <cellStyle name="20% - Accent4 10 2 2" xfId="553"/>
    <cellStyle name="20% - Accent4 10 2 2 2" xfId="554"/>
    <cellStyle name="20% - Accent4 10 2 3" xfId="555"/>
    <cellStyle name="20% - Accent4 10 2 4" xfId="556"/>
    <cellStyle name="20% - Accent4 10 3" xfId="557"/>
    <cellStyle name="20% - Accent4 10 3 2" xfId="558"/>
    <cellStyle name="20% - Accent4 10 4" xfId="559"/>
    <cellStyle name="20% - Accent4 10 5" xfId="560"/>
    <cellStyle name="20% - Accent4 11" xfId="561"/>
    <cellStyle name="20% - Accent4 11 2" xfId="562"/>
    <cellStyle name="20% - Accent4 11 2 2" xfId="563"/>
    <cellStyle name="20% - Accent4 11 2 2 2" xfId="564"/>
    <cellStyle name="20% - Accent4 11 2 3" xfId="565"/>
    <cellStyle name="20% - Accent4 11 2 4" xfId="566"/>
    <cellStyle name="20% - Accent4 11 3" xfId="567"/>
    <cellStyle name="20% - Accent4 11 3 2" xfId="568"/>
    <cellStyle name="20% - Accent4 11 4" xfId="569"/>
    <cellStyle name="20% - Accent4 11 5" xfId="570"/>
    <cellStyle name="20% - Accent4 12" xfId="571"/>
    <cellStyle name="20% - Accent4 12 2" xfId="572"/>
    <cellStyle name="20% - Accent4 12 2 2" xfId="573"/>
    <cellStyle name="20% - Accent4 12 3" xfId="574"/>
    <cellStyle name="20% - Accent4 12 4" xfId="575"/>
    <cellStyle name="20% - Accent4 13" xfId="576"/>
    <cellStyle name="20% - Accent4 13 2" xfId="577"/>
    <cellStyle name="20% - Accent4 14" xfId="578"/>
    <cellStyle name="20% - Accent4 14 2" xfId="579"/>
    <cellStyle name="20% - Accent4 15" xfId="580"/>
    <cellStyle name="20% - Accent4 16" xfId="581"/>
    <cellStyle name="20% - Accent4 2" xfId="582"/>
    <cellStyle name="20% - Accent4 2 2" xfId="583"/>
    <cellStyle name="20% - Accent4 2 2 2" xfId="584"/>
    <cellStyle name="20% - Accent4 2 2 2 2" xfId="585"/>
    <cellStyle name="20% - Accent4 2 2 2 2 2" xfId="586"/>
    <cellStyle name="20% - Accent4 2 2 2 2 2 2" xfId="587"/>
    <cellStyle name="20% - Accent4 2 2 2 2 3" xfId="588"/>
    <cellStyle name="20% - Accent4 2 2 2 2 4" xfId="589"/>
    <cellStyle name="20% - Accent4 2 2 2 3" xfId="590"/>
    <cellStyle name="20% - Accent4 2 2 2 3 2" xfId="591"/>
    <cellStyle name="20% - Accent4 2 2 2 4" xfId="592"/>
    <cellStyle name="20% - Accent4 2 2 2 5" xfId="593"/>
    <cellStyle name="20% - Accent4 2 2 3" xfId="594"/>
    <cellStyle name="20% - Accent4 2 2 3 2" xfId="595"/>
    <cellStyle name="20% - Accent4 2 2 3 2 2" xfId="596"/>
    <cellStyle name="20% - Accent4 2 2 3 3" xfId="597"/>
    <cellStyle name="20% - Accent4 2 2 3 4" xfId="598"/>
    <cellStyle name="20% - Accent4 2 2 4" xfId="599"/>
    <cellStyle name="20% - Accent4 2 2 4 2" xfId="600"/>
    <cellStyle name="20% - Accent4 2 2 5" xfId="601"/>
    <cellStyle name="20% - Accent4 2 2 5 2" xfId="602"/>
    <cellStyle name="20% - Accent4 2 2 6" xfId="603"/>
    <cellStyle name="20% - Accent4 2 2 7" xfId="604"/>
    <cellStyle name="20% - Accent4 2 3" xfId="605"/>
    <cellStyle name="20% - Accent4 2 3 2" xfId="606"/>
    <cellStyle name="20% - Accent4 2 3 2 2" xfId="607"/>
    <cellStyle name="20% - Accent4 2 3 2 2 2" xfId="608"/>
    <cellStyle name="20% - Accent4 2 3 2 3" xfId="609"/>
    <cellStyle name="20% - Accent4 2 3 2 4" xfId="610"/>
    <cellStyle name="20% - Accent4 2 3 3" xfId="611"/>
    <cellStyle name="20% - Accent4 2 3 3 2" xfId="612"/>
    <cellStyle name="20% - Accent4 2 3 4" xfId="613"/>
    <cellStyle name="20% - Accent4 2 3 5" xfId="614"/>
    <cellStyle name="20% - Accent4 2 4" xfId="615"/>
    <cellStyle name="20% - Accent4 2 4 2" xfId="616"/>
    <cellStyle name="20% - Accent4 2 4 2 2" xfId="617"/>
    <cellStyle name="20% - Accent4 2 4 3" xfId="618"/>
    <cellStyle name="20% - Accent4 2 4 4" xfId="619"/>
    <cellStyle name="20% - Accent4 2 5" xfId="620"/>
    <cellStyle name="20% - Accent4 2 5 2" xfId="621"/>
    <cellStyle name="20% - Accent4 2 6" xfId="622"/>
    <cellStyle name="20% - Accent4 2 6 2" xfId="623"/>
    <cellStyle name="20% - Accent4 2 7" xfId="624"/>
    <cellStyle name="20% - Accent4 2 8" xfId="625"/>
    <cellStyle name="20% - Accent4 3" xfId="626"/>
    <cellStyle name="20% - Accent4 3 2" xfId="627"/>
    <cellStyle name="20% - Accent4 4" xfId="628"/>
    <cellStyle name="20% - Accent4 4 2" xfId="629"/>
    <cellStyle name="20% - Accent4 4 2 2" xfId="630"/>
    <cellStyle name="20% - Accent4 4 2 2 2" xfId="631"/>
    <cellStyle name="20% - Accent4 4 2 2 2 2" xfId="632"/>
    <cellStyle name="20% - Accent4 4 2 2 3" xfId="633"/>
    <cellStyle name="20% - Accent4 4 2 2 4" xfId="634"/>
    <cellStyle name="20% - Accent4 4 2 3" xfId="635"/>
    <cellStyle name="20% - Accent4 4 2 3 2" xfId="636"/>
    <cellStyle name="20% - Accent4 4 2 4" xfId="637"/>
    <cellStyle name="20% - Accent4 4 2 5" xfId="638"/>
    <cellStyle name="20% - Accent4 4 3" xfId="639"/>
    <cellStyle name="20% - Accent4 4 3 2" xfId="640"/>
    <cellStyle name="20% - Accent4 4 3 2 2" xfId="641"/>
    <cellStyle name="20% - Accent4 4 3 3" xfId="642"/>
    <cellStyle name="20% - Accent4 4 3 4" xfId="643"/>
    <cellStyle name="20% - Accent4 4 4" xfId="644"/>
    <cellStyle name="20% - Accent4 4 4 2" xfId="645"/>
    <cellStyle name="20% - Accent4 4 5" xfId="646"/>
    <cellStyle name="20% - Accent4 4 5 2" xfId="647"/>
    <cellStyle name="20% - Accent4 4 6" xfId="648"/>
    <cellStyle name="20% - Accent4 4 7" xfId="649"/>
    <cellStyle name="20% - Accent4 5" xfId="650"/>
    <cellStyle name="20% - Accent4 5 2" xfId="651"/>
    <cellStyle name="20% - Accent4 5 2 2" xfId="652"/>
    <cellStyle name="20% - Accent4 5 2 2 2" xfId="653"/>
    <cellStyle name="20% - Accent4 5 2 2 2 2" xfId="654"/>
    <cellStyle name="20% - Accent4 5 2 2 3" xfId="655"/>
    <cellStyle name="20% - Accent4 5 2 2 4" xfId="656"/>
    <cellStyle name="20% - Accent4 5 2 3" xfId="657"/>
    <cellStyle name="20% - Accent4 5 2 3 2" xfId="658"/>
    <cellStyle name="20% - Accent4 5 2 4" xfId="659"/>
    <cellStyle name="20% - Accent4 5 2 5" xfId="660"/>
    <cellStyle name="20% - Accent4 5 3" xfId="661"/>
    <cellStyle name="20% - Accent4 5 3 2" xfId="662"/>
    <cellStyle name="20% - Accent4 5 3 2 2" xfId="663"/>
    <cellStyle name="20% - Accent4 5 3 3" xfId="664"/>
    <cellStyle name="20% - Accent4 5 3 4" xfId="665"/>
    <cellStyle name="20% - Accent4 5 4" xfId="666"/>
    <cellStyle name="20% - Accent4 5 4 2" xfId="667"/>
    <cellStyle name="20% - Accent4 5 5" xfId="668"/>
    <cellStyle name="20% - Accent4 5 5 2" xfId="669"/>
    <cellStyle name="20% - Accent4 5 6" xfId="670"/>
    <cellStyle name="20% - Accent4 5 7" xfId="671"/>
    <cellStyle name="20% - Accent4 6" xfId="672"/>
    <cellStyle name="20% - Accent4 7" xfId="673"/>
    <cellStyle name="20% - Accent4 7 2" xfId="674"/>
    <cellStyle name="20% - Accent4 7 2 2" xfId="675"/>
    <cellStyle name="20% - Accent4 7 2 2 2" xfId="676"/>
    <cellStyle name="20% - Accent4 7 2 2 2 2" xfId="677"/>
    <cellStyle name="20% - Accent4 7 2 2 3" xfId="678"/>
    <cellStyle name="20% - Accent4 7 2 2 4" xfId="679"/>
    <cellStyle name="20% - Accent4 7 2 3" xfId="680"/>
    <cellStyle name="20% - Accent4 7 2 3 2" xfId="681"/>
    <cellStyle name="20% - Accent4 7 2 4" xfId="682"/>
    <cellStyle name="20% - Accent4 7 2 5" xfId="683"/>
    <cellStyle name="20% - Accent4 7 3" xfId="684"/>
    <cellStyle name="20% - Accent4 7 3 2" xfId="685"/>
    <cellStyle name="20% - Accent4 7 3 2 2" xfId="686"/>
    <cellStyle name="20% - Accent4 7 3 3" xfId="687"/>
    <cellStyle name="20% - Accent4 7 3 4" xfId="688"/>
    <cellStyle name="20% - Accent4 7 4" xfId="689"/>
    <cellStyle name="20% - Accent4 7 4 2" xfId="690"/>
    <cellStyle name="20% - Accent4 7 5" xfId="691"/>
    <cellStyle name="20% - Accent4 7 6" xfId="692"/>
    <cellStyle name="20% - Accent4 8" xfId="693"/>
    <cellStyle name="20% - Accent4 8 2" xfId="694"/>
    <cellStyle name="20% - Accent4 8 2 2" xfId="695"/>
    <cellStyle name="20% - Accent4 8 2 2 2" xfId="696"/>
    <cellStyle name="20% - Accent4 8 2 2 2 2" xfId="697"/>
    <cellStyle name="20% - Accent4 8 2 2 3" xfId="698"/>
    <cellStyle name="20% - Accent4 8 2 2 4" xfId="699"/>
    <cellStyle name="20% - Accent4 8 2 3" xfId="700"/>
    <cellStyle name="20% - Accent4 8 2 3 2" xfId="701"/>
    <cellStyle name="20% - Accent4 8 2 4" xfId="702"/>
    <cellStyle name="20% - Accent4 8 2 5" xfId="703"/>
    <cellStyle name="20% - Accent4 8 3" xfId="704"/>
    <cellStyle name="20% - Accent4 8 3 2" xfId="705"/>
    <cellStyle name="20% - Accent4 8 3 2 2" xfId="706"/>
    <cellStyle name="20% - Accent4 8 3 3" xfId="707"/>
    <cellStyle name="20% - Accent4 8 3 4" xfId="708"/>
    <cellStyle name="20% - Accent4 8 4" xfId="709"/>
    <cellStyle name="20% - Accent4 8 4 2" xfId="710"/>
    <cellStyle name="20% - Accent4 8 5" xfId="711"/>
    <cellStyle name="20% - Accent4 8 6" xfId="712"/>
    <cellStyle name="20% - Accent4 9" xfId="713"/>
    <cellStyle name="20% - Accent4 9 2" xfId="714"/>
    <cellStyle name="20% - Accent4 9 2 2" xfId="715"/>
    <cellStyle name="20% - Accent4 9 2 2 2" xfId="716"/>
    <cellStyle name="20% - Accent4 9 2 2 2 2" xfId="717"/>
    <cellStyle name="20% - Accent4 9 2 2 3" xfId="718"/>
    <cellStyle name="20% - Accent4 9 2 2 4" xfId="719"/>
    <cellStyle name="20% - Accent4 9 2 3" xfId="720"/>
    <cellStyle name="20% - Accent4 9 2 3 2" xfId="721"/>
    <cellStyle name="20% - Accent4 9 2 4" xfId="722"/>
    <cellStyle name="20% - Accent4 9 2 5" xfId="723"/>
    <cellStyle name="20% - Accent4 9 3" xfId="724"/>
    <cellStyle name="20% - Accent4 9 3 2" xfId="725"/>
    <cellStyle name="20% - Accent4 9 3 2 2" xfId="726"/>
    <cellStyle name="20% - Accent4 9 3 3" xfId="727"/>
    <cellStyle name="20% - Accent4 9 3 4" xfId="728"/>
    <cellStyle name="20% - Accent4 9 4" xfId="729"/>
    <cellStyle name="20% - Accent4 9 4 2" xfId="730"/>
    <cellStyle name="20% - Accent4 9 5" xfId="731"/>
    <cellStyle name="20% - Accent4 9 6" xfId="732"/>
    <cellStyle name="20% - Accent5 10" xfId="733"/>
    <cellStyle name="20% - Accent5 10 2" xfId="734"/>
    <cellStyle name="20% - Accent5 10 2 2" xfId="735"/>
    <cellStyle name="20% - Accent5 10 2 2 2" xfId="736"/>
    <cellStyle name="20% - Accent5 10 2 3" xfId="737"/>
    <cellStyle name="20% - Accent5 10 2 4" xfId="738"/>
    <cellStyle name="20% - Accent5 10 3" xfId="739"/>
    <cellStyle name="20% - Accent5 10 3 2" xfId="740"/>
    <cellStyle name="20% - Accent5 10 4" xfId="741"/>
    <cellStyle name="20% - Accent5 10 5" xfId="742"/>
    <cellStyle name="20% - Accent5 11" xfId="743"/>
    <cellStyle name="20% - Accent5 11 2" xfId="744"/>
    <cellStyle name="20% - Accent5 11 2 2" xfId="745"/>
    <cellStyle name="20% - Accent5 11 2 2 2" xfId="746"/>
    <cellStyle name="20% - Accent5 11 2 3" xfId="747"/>
    <cellStyle name="20% - Accent5 11 2 4" xfId="748"/>
    <cellStyle name="20% - Accent5 11 3" xfId="749"/>
    <cellStyle name="20% - Accent5 11 3 2" xfId="750"/>
    <cellStyle name="20% - Accent5 11 4" xfId="751"/>
    <cellStyle name="20% - Accent5 11 5" xfId="752"/>
    <cellStyle name="20% - Accent5 12" xfId="753"/>
    <cellStyle name="20% - Accent5 12 2" xfId="754"/>
    <cellStyle name="20% - Accent5 12 2 2" xfId="755"/>
    <cellStyle name="20% - Accent5 12 3" xfId="756"/>
    <cellStyle name="20% - Accent5 12 4" xfId="757"/>
    <cellStyle name="20% - Accent5 13" xfId="758"/>
    <cellStyle name="20% - Accent5 13 2" xfId="759"/>
    <cellStyle name="20% - Accent5 14" xfId="760"/>
    <cellStyle name="20% - Accent5 14 2" xfId="761"/>
    <cellStyle name="20% - Accent5 15" xfId="762"/>
    <cellStyle name="20% - Accent5 16" xfId="763"/>
    <cellStyle name="20% - Accent5 2" xfId="764"/>
    <cellStyle name="20% - Accent5 2 2" xfId="765"/>
    <cellStyle name="20% - Accent5 2 2 2" xfId="766"/>
    <cellStyle name="20% - Accent5 2 2 2 2" xfId="767"/>
    <cellStyle name="20% - Accent5 2 2 2 2 2" xfId="768"/>
    <cellStyle name="20% - Accent5 2 2 2 2 2 2" xfId="769"/>
    <cellStyle name="20% - Accent5 2 2 2 2 3" xfId="770"/>
    <cellStyle name="20% - Accent5 2 2 2 2 4" xfId="771"/>
    <cellStyle name="20% - Accent5 2 2 2 3" xfId="772"/>
    <cellStyle name="20% - Accent5 2 2 2 3 2" xfId="773"/>
    <cellStyle name="20% - Accent5 2 2 2 4" xfId="774"/>
    <cellStyle name="20% - Accent5 2 2 2 5" xfId="775"/>
    <cellStyle name="20% - Accent5 2 2 3" xfId="776"/>
    <cellStyle name="20% - Accent5 2 2 3 2" xfId="777"/>
    <cellStyle name="20% - Accent5 2 2 3 2 2" xfId="778"/>
    <cellStyle name="20% - Accent5 2 2 3 3" xfId="779"/>
    <cellStyle name="20% - Accent5 2 2 3 4" xfId="780"/>
    <cellStyle name="20% - Accent5 2 2 4" xfId="781"/>
    <cellStyle name="20% - Accent5 2 2 4 2" xfId="782"/>
    <cellStyle name="20% - Accent5 2 2 5" xfId="783"/>
    <cellStyle name="20% - Accent5 2 2 5 2" xfId="784"/>
    <cellStyle name="20% - Accent5 2 2 6" xfId="785"/>
    <cellStyle name="20% - Accent5 2 2 7" xfId="786"/>
    <cellStyle name="20% - Accent5 2 3" xfId="787"/>
    <cellStyle name="20% - Accent5 2 3 2" xfId="788"/>
    <cellStyle name="20% - Accent5 2 3 2 2" xfId="789"/>
    <cellStyle name="20% - Accent5 2 3 2 2 2" xfId="790"/>
    <cellStyle name="20% - Accent5 2 3 2 3" xfId="791"/>
    <cellStyle name="20% - Accent5 2 3 2 4" xfId="792"/>
    <cellStyle name="20% - Accent5 2 3 3" xfId="793"/>
    <cellStyle name="20% - Accent5 2 3 3 2" xfId="794"/>
    <cellStyle name="20% - Accent5 2 3 4" xfId="795"/>
    <cellStyle name="20% - Accent5 2 3 5" xfId="796"/>
    <cellStyle name="20% - Accent5 2 4" xfId="797"/>
    <cellStyle name="20% - Accent5 2 4 2" xfId="798"/>
    <cellStyle name="20% - Accent5 2 4 2 2" xfId="799"/>
    <cellStyle name="20% - Accent5 2 4 3" xfId="800"/>
    <cellStyle name="20% - Accent5 2 4 4" xfId="801"/>
    <cellStyle name="20% - Accent5 2 5" xfId="802"/>
    <cellStyle name="20% - Accent5 2 5 2" xfId="803"/>
    <cellStyle name="20% - Accent5 2 6" xfId="804"/>
    <cellStyle name="20% - Accent5 2 6 2" xfId="805"/>
    <cellStyle name="20% - Accent5 2 7" xfId="806"/>
    <cellStyle name="20% - Accent5 2 8" xfId="807"/>
    <cellStyle name="20% - Accent5 3" xfId="808"/>
    <cellStyle name="20% - Accent5 3 2" xfId="809"/>
    <cellStyle name="20% - Accent5 4" xfId="810"/>
    <cellStyle name="20% - Accent5 4 2" xfId="811"/>
    <cellStyle name="20% - Accent5 4 2 2" xfId="812"/>
    <cellStyle name="20% - Accent5 4 2 2 2" xfId="813"/>
    <cellStyle name="20% - Accent5 4 2 2 2 2" xfId="814"/>
    <cellStyle name="20% - Accent5 4 2 2 3" xfId="815"/>
    <cellStyle name="20% - Accent5 4 2 2 4" xfId="816"/>
    <cellStyle name="20% - Accent5 4 2 3" xfId="817"/>
    <cellStyle name="20% - Accent5 4 2 3 2" xfId="818"/>
    <cellStyle name="20% - Accent5 4 2 4" xfId="819"/>
    <cellStyle name="20% - Accent5 4 2 5" xfId="820"/>
    <cellStyle name="20% - Accent5 4 3" xfId="821"/>
    <cellStyle name="20% - Accent5 4 3 2" xfId="822"/>
    <cellStyle name="20% - Accent5 4 3 2 2" xfId="823"/>
    <cellStyle name="20% - Accent5 4 3 3" xfId="824"/>
    <cellStyle name="20% - Accent5 4 3 4" xfId="825"/>
    <cellStyle name="20% - Accent5 4 4" xfId="826"/>
    <cellStyle name="20% - Accent5 4 4 2" xfId="827"/>
    <cellStyle name="20% - Accent5 4 5" xfId="828"/>
    <cellStyle name="20% - Accent5 4 5 2" xfId="829"/>
    <cellStyle name="20% - Accent5 4 6" xfId="830"/>
    <cellStyle name="20% - Accent5 4 7" xfId="831"/>
    <cellStyle name="20% - Accent5 5" xfId="832"/>
    <cellStyle name="20% - Accent5 5 2" xfId="833"/>
    <cellStyle name="20% - Accent5 5 2 2" xfId="834"/>
    <cellStyle name="20% - Accent5 5 2 2 2" xfId="835"/>
    <cellStyle name="20% - Accent5 5 2 2 2 2" xfId="836"/>
    <cellStyle name="20% - Accent5 5 2 2 3" xfId="837"/>
    <cellStyle name="20% - Accent5 5 2 2 4" xfId="838"/>
    <cellStyle name="20% - Accent5 5 2 3" xfId="839"/>
    <cellStyle name="20% - Accent5 5 2 3 2" xfId="840"/>
    <cellStyle name="20% - Accent5 5 2 4" xfId="841"/>
    <cellStyle name="20% - Accent5 5 2 5" xfId="842"/>
    <cellStyle name="20% - Accent5 5 3" xfId="843"/>
    <cellStyle name="20% - Accent5 5 3 2" xfId="844"/>
    <cellStyle name="20% - Accent5 5 3 2 2" xfId="845"/>
    <cellStyle name="20% - Accent5 5 3 3" xfId="846"/>
    <cellStyle name="20% - Accent5 5 3 4" xfId="847"/>
    <cellStyle name="20% - Accent5 5 4" xfId="848"/>
    <cellStyle name="20% - Accent5 5 4 2" xfId="849"/>
    <cellStyle name="20% - Accent5 5 5" xfId="850"/>
    <cellStyle name="20% - Accent5 5 5 2" xfId="851"/>
    <cellStyle name="20% - Accent5 5 6" xfId="852"/>
    <cellStyle name="20% - Accent5 5 7" xfId="853"/>
    <cellStyle name="20% - Accent5 6" xfId="854"/>
    <cellStyle name="20% - Accent5 7" xfId="855"/>
    <cellStyle name="20% - Accent5 7 2" xfId="856"/>
    <cellStyle name="20% - Accent5 7 2 2" xfId="857"/>
    <cellStyle name="20% - Accent5 7 2 2 2" xfId="858"/>
    <cellStyle name="20% - Accent5 7 2 2 2 2" xfId="859"/>
    <cellStyle name="20% - Accent5 7 2 2 3" xfId="860"/>
    <cellStyle name="20% - Accent5 7 2 2 4" xfId="861"/>
    <cellStyle name="20% - Accent5 7 2 3" xfId="862"/>
    <cellStyle name="20% - Accent5 7 2 3 2" xfId="863"/>
    <cellStyle name="20% - Accent5 7 2 4" xfId="864"/>
    <cellStyle name="20% - Accent5 7 2 5" xfId="865"/>
    <cellStyle name="20% - Accent5 7 3" xfId="866"/>
    <cellStyle name="20% - Accent5 7 3 2" xfId="867"/>
    <cellStyle name="20% - Accent5 7 3 2 2" xfId="868"/>
    <cellStyle name="20% - Accent5 7 3 3" xfId="869"/>
    <cellStyle name="20% - Accent5 7 3 4" xfId="870"/>
    <cellStyle name="20% - Accent5 7 4" xfId="871"/>
    <cellStyle name="20% - Accent5 7 4 2" xfId="872"/>
    <cellStyle name="20% - Accent5 7 5" xfId="873"/>
    <cellStyle name="20% - Accent5 7 6" xfId="874"/>
    <cellStyle name="20% - Accent5 8" xfId="875"/>
    <cellStyle name="20% - Accent5 8 2" xfId="876"/>
    <cellStyle name="20% - Accent5 8 2 2" xfId="877"/>
    <cellStyle name="20% - Accent5 8 2 2 2" xfId="878"/>
    <cellStyle name="20% - Accent5 8 2 2 2 2" xfId="879"/>
    <cellStyle name="20% - Accent5 8 2 2 3" xfId="880"/>
    <cellStyle name="20% - Accent5 8 2 2 4" xfId="881"/>
    <cellStyle name="20% - Accent5 8 2 3" xfId="882"/>
    <cellStyle name="20% - Accent5 8 2 3 2" xfId="883"/>
    <cellStyle name="20% - Accent5 8 2 4" xfId="884"/>
    <cellStyle name="20% - Accent5 8 2 5" xfId="885"/>
    <cellStyle name="20% - Accent5 8 3" xfId="886"/>
    <cellStyle name="20% - Accent5 8 3 2" xfId="887"/>
    <cellStyle name="20% - Accent5 8 3 2 2" xfId="888"/>
    <cellStyle name="20% - Accent5 8 3 3" xfId="889"/>
    <cellStyle name="20% - Accent5 8 3 4" xfId="890"/>
    <cellStyle name="20% - Accent5 8 4" xfId="891"/>
    <cellStyle name="20% - Accent5 8 4 2" xfId="892"/>
    <cellStyle name="20% - Accent5 8 5" xfId="893"/>
    <cellStyle name="20% - Accent5 8 6" xfId="894"/>
    <cellStyle name="20% - Accent5 9" xfId="895"/>
    <cellStyle name="20% - Accent5 9 2" xfId="896"/>
    <cellStyle name="20% - Accent5 9 2 2" xfId="897"/>
    <cellStyle name="20% - Accent5 9 2 2 2" xfId="898"/>
    <cellStyle name="20% - Accent5 9 2 2 2 2" xfId="899"/>
    <cellStyle name="20% - Accent5 9 2 2 3" xfId="900"/>
    <cellStyle name="20% - Accent5 9 2 2 4" xfId="901"/>
    <cellStyle name="20% - Accent5 9 2 3" xfId="902"/>
    <cellStyle name="20% - Accent5 9 2 3 2" xfId="903"/>
    <cellStyle name="20% - Accent5 9 2 4" xfId="904"/>
    <cellStyle name="20% - Accent5 9 2 5" xfId="905"/>
    <cellStyle name="20% - Accent5 9 3" xfId="906"/>
    <cellStyle name="20% - Accent5 9 3 2" xfId="907"/>
    <cellStyle name="20% - Accent5 9 3 2 2" xfId="908"/>
    <cellStyle name="20% - Accent5 9 3 3" xfId="909"/>
    <cellStyle name="20% - Accent5 9 3 4" xfId="910"/>
    <cellStyle name="20% - Accent5 9 4" xfId="911"/>
    <cellStyle name="20% - Accent5 9 4 2" xfId="912"/>
    <cellStyle name="20% - Accent5 9 5" xfId="913"/>
    <cellStyle name="20% - Accent5 9 6" xfId="914"/>
    <cellStyle name="20% - Accent6 10" xfId="915"/>
    <cellStyle name="20% - Accent6 10 2" xfId="916"/>
    <cellStyle name="20% - Accent6 10 2 2" xfId="917"/>
    <cellStyle name="20% - Accent6 10 2 2 2" xfId="918"/>
    <cellStyle name="20% - Accent6 10 2 3" xfId="919"/>
    <cellStyle name="20% - Accent6 10 2 4" xfId="920"/>
    <cellStyle name="20% - Accent6 10 3" xfId="921"/>
    <cellStyle name="20% - Accent6 10 3 2" xfId="922"/>
    <cellStyle name="20% - Accent6 10 4" xfId="923"/>
    <cellStyle name="20% - Accent6 10 5" xfId="924"/>
    <cellStyle name="20% - Accent6 11" xfId="925"/>
    <cellStyle name="20% - Accent6 11 2" xfId="926"/>
    <cellStyle name="20% - Accent6 11 2 2" xfId="927"/>
    <cellStyle name="20% - Accent6 11 2 2 2" xfId="928"/>
    <cellStyle name="20% - Accent6 11 2 3" xfId="929"/>
    <cellStyle name="20% - Accent6 11 2 4" xfId="930"/>
    <cellStyle name="20% - Accent6 11 3" xfId="931"/>
    <cellStyle name="20% - Accent6 11 3 2" xfId="932"/>
    <cellStyle name="20% - Accent6 11 4" xfId="933"/>
    <cellStyle name="20% - Accent6 11 5" xfId="934"/>
    <cellStyle name="20% - Accent6 12" xfId="935"/>
    <cellStyle name="20% - Accent6 12 2" xfId="936"/>
    <cellStyle name="20% - Accent6 12 2 2" xfId="937"/>
    <cellStyle name="20% - Accent6 12 3" xfId="938"/>
    <cellStyle name="20% - Accent6 12 4" xfId="939"/>
    <cellStyle name="20% - Accent6 13" xfId="940"/>
    <cellStyle name="20% - Accent6 13 2" xfId="941"/>
    <cellStyle name="20% - Accent6 14" xfId="942"/>
    <cellStyle name="20% - Accent6 14 2" xfId="943"/>
    <cellStyle name="20% - Accent6 15" xfId="944"/>
    <cellStyle name="20% - Accent6 16" xfId="945"/>
    <cellStyle name="20% - Accent6 2" xfId="946"/>
    <cellStyle name="20% - Accent6 2 2" xfId="947"/>
    <cellStyle name="20% - Accent6 2 2 2" xfId="948"/>
    <cellStyle name="20% - Accent6 2 2 2 2" xfId="949"/>
    <cellStyle name="20% - Accent6 2 2 2 2 2" xfId="950"/>
    <cellStyle name="20% - Accent6 2 2 2 2 2 2" xfId="951"/>
    <cellStyle name="20% - Accent6 2 2 2 2 3" xfId="952"/>
    <cellStyle name="20% - Accent6 2 2 2 2 4" xfId="953"/>
    <cellStyle name="20% - Accent6 2 2 2 3" xfId="954"/>
    <cellStyle name="20% - Accent6 2 2 2 3 2" xfId="955"/>
    <cellStyle name="20% - Accent6 2 2 2 4" xfId="956"/>
    <cellStyle name="20% - Accent6 2 2 2 5" xfId="957"/>
    <cellStyle name="20% - Accent6 2 2 3" xfId="958"/>
    <cellStyle name="20% - Accent6 2 2 3 2" xfId="959"/>
    <cellStyle name="20% - Accent6 2 2 3 2 2" xfId="960"/>
    <cellStyle name="20% - Accent6 2 2 3 3" xfId="961"/>
    <cellStyle name="20% - Accent6 2 2 3 4" xfId="962"/>
    <cellStyle name="20% - Accent6 2 2 4" xfId="963"/>
    <cellStyle name="20% - Accent6 2 2 4 2" xfId="964"/>
    <cellStyle name="20% - Accent6 2 2 5" xfId="965"/>
    <cellStyle name="20% - Accent6 2 2 5 2" xfId="966"/>
    <cellStyle name="20% - Accent6 2 2 6" xfId="967"/>
    <cellStyle name="20% - Accent6 2 2 7" xfId="968"/>
    <cellStyle name="20% - Accent6 2 3" xfId="969"/>
    <cellStyle name="20% - Accent6 2 3 2" xfId="970"/>
    <cellStyle name="20% - Accent6 2 3 2 2" xfId="971"/>
    <cellStyle name="20% - Accent6 2 3 2 2 2" xfId="972"/>
    <cellStyle name="20% - Accent6 2 3 2 3" xfId="973"/>
    <cellStyle name="20% - Accent6 2 3 2 4" xfId="974"/>
    <cellStyle name="20% - Accent6 2 3 3" xfId="975"/>
    <cellStyle name="20% - Accent6 2 3 3 2" xfId="976"/>
    <cellStyle name="20% - Accent6 2 3 4" xfId="977"/>
    <cellStyle name="20% - Accent6 2 3 5" xfId="978"/>
    <cellStyle name="20% - Accent6 2 4" xfId="979"/>
    <cellStyle name="20% - Accent6 2 4 2" xfId="980"/>
    <cellStyle name="20% - Accent6 2 4 2 2" xfId="981"/>
    <cellStyle name="20% - Accent6 2 4 3" xfId="982"/>
    <cellStyle name="20% - Accent6 2 4 4" xfId="983"/>
    <cellStyle name="20% - Accent6 2 5" xfId="984"/>
    <cellStyle name="20% - Accent6 2 5 2" xfId="985"/>
    <cellStyle name="20% - Accent6 2 6" xfId="986"/>
    <cellStyle name="20% - Accent6 2 6 2" xfId="987"/>
    <cellStyle name="20% - Accent6 2 7" xfId="988"/>
    <cellStyle name="20% - Accent6 2 8" xfId="989"/>
    <cellStyle name="20% - Accent6 3" xfId="990"/>
    <cellStyle name="20% - Accent6 3 2" xfId="991"/>
    <cellStyle name="20% - Accent6 4" xfId="992"/>
    <cellStyle name="20% - Accent6 4 2" xfId="993"/>
    <cellStyle name="20% - Accent6 4 2 2" xfId="994"/>
    <cellStyle name="20% - Accent6 4 2 2 2" xfId="995"/>
    <cellStyle name="20% - Accent6 4 2 2 2 2" xfId="996"/>
    <cellStyle name="20% - Accent6 4 2 2 3" xfId="997"/>
    <cellStyle name="20% - Accent6 4 2 2 4" xfId="998"/>
    <cellStyle name="20% - Accent6 4 2 3" xfId="999"/>
    <cellStyle name="20% - Accent6 4 2 3 2" xfId="1000"/>
    <cellStyle name="20% - Accent6 4 2 4" xfId="1001"/>
    <cellStyle name="20% - Accent6 4 2 5" xfId="1002"/>
    <cellStyle name="20% - Accent6 4 3" xfId="1003"/>
    <cellStyle name="20% - Accent6 4 3 2" xfId="1004"/>
    <cellStyle name="20% - Accent6 4 3 2 2" xfId="1005"/>
    <cellStyle name="20% - Accent6 4 3 3" xfId="1006"/>
    <cellStyle name="20% - Accent6 4 3 4" xfId="1007"/>
    <cellStyle name="20% - Accent6 4 4" xfId="1008"/>
    <cellStyle name="20% - Accent6 4 4 2" xfId="1009"/>
    <cellStyle name="20% - Accent6 4 5" xfId="1010"/>
    <cellStyle name="20% - Accent6 4 5 2" xfId="1011"/>
    <cellStyle name="20% - Accent6 4 6" xfId="1012"/>
    <cellStyle name="20% - Accent6 4 7" xfId="1013"/>
    <cellStyle name="20% - Accent6 5" xfId="1014"/>
    <cellStyle name="20% - Accent6 5 2" xfId="1015"/>
    <cellStyle name="20% - Accent6 5 2 2" xfId="1016"/>
    <cellStyle name="20% - Accent6 5 2 2 2" xfId="1017"/>
    <cellStyle name="20% - Accent6 5 2 2 2 2" xfId="1018"/>
    <cellStyle name="20% - Accent6 5 2 2 3" xfId="1019"/>
    <cellStyle name="20% - Accent6 5 2 2 4" xfId="1020"/>
    <cellStyle name="20% - Accent6 5 2 3" xfId="1021"/>
    <cellStyle name="20% - Accent6 5 2 3 2" xfId="1022"/>
    <cellStyle name="20% - Accent6 5 2 4" xfId="1023"/>
    <cellStyle name="20% - Accent6 5 2 5" xfId="1024"/>
    <cellStyle name="20% - Accent6 5 3" xfId="1025"/>
    <cellStyle name="20% - Accent6 5 3 2" xfId="1026"/>
    <cellStyle name="20% - Accent6 5 3 2 2" xfId="1027"/>
    <cellStyle name="20% - Accent6 5 3 3" xfId="1028"/>
    <cellStyle name="20% - Accent6 5 3 4" xfId="1029"/>
    <cellStyle name="20% - Accent6 5 4" xfId="1030"/>
    <cellStyle name="20% - Accent6 5 4 2" xfId="1031"/>
    <cellStyle name="20% - Accent6 5 5" xfId="1032"/>
    <cellStyle name="20% - Accent6 5 5 2" xfId="1033"/>
    <cellStyle name="20% - Accent6 5 6" xfId="1034"/>
    <cellStyle name="20% - Accent6 5 7" xfId="1035"/>
    <cellStyle name="20% - Accent6 6" xfId="1036"/>
    <cellStyle name="20% - Accent6 7" xfId="1037"/>
    <cellStyle name="20% - Accent6 7 2" xfId="1038"/>
    <cellStyle name="20% - Accent6 7 2 2" xfId="1039"/>
    <cellStyle name="20% - Accent6 7 2 2 2" xfId="1040"/>
    <cellStyle name="20% - Accent6 7 2 2 2 2" xfId="1041"/>
    <cellStyle name="20% - Accent6 7 2 2 3" xfId="1042"/>
    <cellStyle name="20% - Accent6 7 2 2 4" xfId="1043"/>
    <cellStyle name="20% - Accent6 7 2 3" xfId="1044"/>
    <cellStyle name="20% - Accent6 7 2 3 2" xfId="1045"/>
    <cellStyle name="20% - Accent6 7 2 4" xfId="1046"/>
    <cellStyle name="20% - Accent6 7 2 5" xfId="1047"/>
    <cellStyle name="20% - Accent6 7 3" xfId="1048"/>
    <cellStyle name="20% - Accent6 7 3 2" xfId="1049"/>
    <cellStyle name="20% - Accent6 7 3 2 2" xfId="1050"/>
    <cellStyle name="20% - Accent6 7 3 3" xfId="1051"/>
    <cellStyle name="20% - Accent6 7 3 4" xfId="1052"/>
    <cellStyle name="20% - Accent6 7 4" xfId="1053"/>
    <cellStyle name="20% - Accent6 7 4 2" xfId="1054"/>
    <cellStyle name="20% - Accent6 7 5" xfId="1055"/>
    <cellStyle name="20% - Accent6 7 6" xfId="1056"/>
    <cellStyle name="20% - Accent6 8" xfId="1057"/>
    <cellStyle name="20% - Accent6 8 2" xfId="1058"/>
    <cellStyle name="20% - Accent6 8 2 2" xfId="1059"/>
    <cellStyle name="20% - Accent6 8 2 2 2" xfId="1060"/>
    <cellStyle name="20% - Accent6 8 2 2 2 2" xfId="1061"/>
    <cellStyle name="20% - Accent6 8 2 2 3" xfId="1062"/>
    <cellStyle name="20% - Accent6 8 2 2 4" xfId="1063"/>
    <cellStyle name="20% - Accent6 8 2 3" xfId="1064"/>
    <cellStyle name="20% - Accent6 8 2 3 2" xfId="1065"/>
    <cellStyle name="20% - Accent6 8 2 4" xfId="1066"/>
    <cellStyle name="20% - Accent6 8 2 5" xfId="1067"/>
    <cellStyle name="20% - Accent6 8 3" xfId="1068"/>
    <cellStyle name="20% - Accent6 8 3 2" xfId="1069"/>
    <cellStyle name="20% - Accent6 8 3 2 2" xfId="1070"/>
    <cellStyle name="20% - Accent6 8 3 3" xfId="1071"/>
    <cellStyle name="20% - Accent6 8 3 4" xfId="1072"/>
    <cellStyle name="20% - Accent6 8 4" xfId="1073"/>
    <cellStyle name="20% - Accent6 8 4 2" xfId="1074"/>
    <cellStyle name="20% - Accent6 8 5" xfId="1075"/>
    <cellStyle name="20% - Accent6 8 6" xfId="1076"/>
    <cellStyle name="20% - Accent6 9" xfId="1077"/>
    <cellStyle name="20% - Accent6 9 2" xfId="1078"/>
    <cellStyle name="20% - Accent6 9 2 2" xfId="1079"/>
    <cellStyle name="20% - Accent6 9 2 2 2" xfId="1080"/>
    <cellStyle name="20% - Accent6 9 2 2 2 2" xfId="1081"/>
    <cellStyle name="20% - Accent6 9 2 2 3" xfId="1082"/>
    <cellStyle name="20% - Accent6 9 2 2 4" xfId="1083"/>
    <cellStyle name="20% - Accent6 9 2 3" xfId="1084"/>
    <cellStyle name="20% - Accent6 9 2 3 2" xfId="1085"/>
    <cellStyle name="20% - Accent6 9 2 4" xfId="1086"/>
    <cellStyle name="20% - Accent6 9 2 5" xfId="1087"/>
    <cellStyle name="20% - Accent6 9 3" xfId="1088"/>
    <cellStyle name="20% - Accent6 9 3 2" xfId="1089"/>
    <cellStyle name="20% - Accent6 9 3 2 2" xfId="1090"/>
    <cellStyle name="20% - Accent6 9 3 3" xfId="1091"/>
    <cellStyle name="20% - Accent6 9 3 4" xfId="1092"/>
    <cellStyle name="20% - Accent6 9 4" xfId="1093"/>
    <cellStyle name="20% - Accent6 9 4 2" xfId="1094"/>
    <cellStyle name="20% - Accent6 9 5" xfId="1095"/>
    <cellStyle name="20% - Accent6 9 6" xfId="1096"/>
    <cellStyle name="40% - Accent1 10" xfId="1097"/>
    <cellStyle name="40% - Accent1 10 2" xfId="1098"/>
    <cellStyle name="40% - Accent1 10 2 2" xfId="1099"/>
    <cellStyle name="40% - Accent1 10 2 2 2" xfId="1100"/>
    <cellStyle name="40% - Accent1 10 2 3" xfId="1101"/>
    <cellStyle name="40% - Accent1 10 2 4" xfId="1102"/>
    <cellStyle name="40% - Accent1 10 3" xfId="1103"/>
    <cellStyle name="40% - Accent1 10 3 2" xfId="1104"/>
    <cellStyle name="40% - Accent1 10 4" xfId="1105"/>
    <cellStyle name="40% - Accent1 10 5" xfId="1106"/>
    <cellStyle name="40% - Accent1 11" xfId="1107"/>
    <cellStyle name="40% - Accent1 11 2" xfId="1108"/>
    <cellStyle name="40% - Accent1 11 2 2" xfId="1109"/>
    <cellStyle name="40% - Accent1 11 2 2 2" xfId="1110"/>
    <cellStyle name="40% - Accent1 11 2 3" xfId="1111"/>
    <cellStyle name="40% - Accent1 11 2 4" xfId="1112"/>
    <cellStyle name="40% - Accent1 11 3" xfId="1113"/>
    <cellStyle name="40% - Accent1 11 3 2" xfId="1114"/>
    <cellStyle name="40% - Accent1 11 4" xfId="1115"/>
    <cellStyle name="40% - Accent1 11 5" xfId="1116"/>
    <cellStyle name="40% - Accent1 12" xfId="1117"/>
    <cellStyle name="40% - Accent1 12 2" xfId="1118"/>
    <cellStyle name="40% - Accent1 12 2 2" xfId="1119"/>
    <cellStyle name="40% - Accent1 12 3" xfId="1120"/>
    <cellStyle name="40% - Accent1 12 4" xfId="1121"/>
    <cellStyle name="40% - Accent1 13" xfId="1122"/>
    <cellStyle name="40% - Accent1 13 2" xfId="1123"/>
    <cellStyle name="40% - Accent1 14" xfId="1124"/>
    <cellStyle name="40% - Accent1 14 2" xfId="1125"/>
    <cellStyle name="40% - Accent1 15" xfId="1126"/>
    <cellStyle name="40% - Accent1 16" xfId="1127"/>
    <cellStyle name="40% - Accent1 2" xfId="1128"/>
    <cellStyle name="40% - Accent1 2 2" xfId="1129"/>
    <cellStyle name="40% - Accent1 2 2 2" xfId="1130"/>
    <cellStyle name="40% - Accent1 2 2 2 2" xfId="1131"/>
    <cellStyle name="40% - Accent1 2 2 2 2 2" xfId="1132"/>
    <cellStyle name="40% - Accent1 2 2 2 2 2 2" xfId="1133"/>
    <cellStyle name="40% - Accent1 2 2 2 2 3" xfId="1134"/>
    <cellStyle name="40% - Accent1 2 2 2 2 4" xfId="1135"/>
    <cellStyle name="40% - Accent1 2 2 2 3" xfId="1136"/>
    <cellStyle name="40% - Accent1 2 2 2 3 2" xfId="1137"/>
    <cellStyle name="40% - Accent1 2 2 2 4" xfId="1138"/>
    <cellStyle name="40% - Accent1 2 2 2 5" xfId="1139"/>
    <cellStyle name="40% - Accent1 2 2 3" xfId="1140"/>
    <cellStyle name="40% - Accent1 2 2 3 2" xfId="1141"/>
    <cellStyle name="40% - Accent1 2 2 3 2 2" xfId="1142"/>
    <cellStyle name="40% - Accent1 2 2 3 3" xfId="1143"/>
    <cellStyle name="40% - Accent1 2 2 3 4" xfId="1144"/>
    <cellStyle name="40% - Accent1 2 2 4" xfId="1145"/>
    <cellStyle name="40% - Accent1 2 2 4 2" xfId="1146"/>
    <cellStyle name="40% - Accent1 2 2 5" xfId="1147"/>
    <cellStyle name="40% - Accent1 2 2 5 2" xfId="1148"/>
    <cellStyle name="40% - Accent1 2 2 6" xfId="1149"/>
    <cellStyle name="40% - Accent1 2 2 7" xfId="1150"/>
    <cellStyle name="40% - Accent1 2 3" xfId="1151"/>
    <cellStyle name="40% - Accent1 2 3 2" xfId="1152"/>
    <cellStyle name="40% - Accent1 2 3 2 2" xfId="1153"/>
    <cellStyle name="40% - Accent1 2 3 2 2 2" xfId="1154"/>
    <cellStyle name="40% - Accent1 2 3 2 3" xfId="1155"/>
    <cellStyle name="40% - Accent1 2 3 2 4" xfId="1156"/>
    <cellStyle name="40% - Accent1 2 3 3" xfId="1157"/>
    <cellStyle name="40% - Accent1 2 3 3 2" xfId="1158"/>
    <cellStyle name="40% - Accent1 2 3 4" xfId="1159"/>
    <cellStyle name="40% - Accent1 2 3 5" xfId="1160"/>
    <cellStyle name="40% - Accent1 2 4" xfId="1161"/>
    <cellStyle name="40% - Accent1 2 4 2" xfId="1162"/>
    <cellStyle name="40% - Accent1 2 4 2 2" xfId="1163"/>
    <cellStyle name="40% - Accent1 2 4 3" xfId="1164"/>
    <cellStyle name="40% - Accent1 2 4 4" xfId="1165"/>
    <cellStyle name="40% - Accent1 2 5" xfId="1166"/>
    <cellStyle name="40% - Accent1 2 5 2" xfId="1167"/>
    <cellStyle name="40% - Accent1 2 6" xfId="1168"/>
    <cellStyle name="40% - Accent1 2 6 2" xfId="1169"/>
    <cellStyle name="40% - Accent1 2 7" xfId="1170"/>
    <cellStyle name="40% - Accent1 2 8" xfId="1171"/>
    <cellStyle name="40% - Accent1 3" xfId="1172"/>
    <cellStyle name="40% - Accent1 3 2" xfId="1173"/>
    <cellStyle name="40% - Accent1 4" xfId="1174"/>
    <cellStyle name="40% - Accent1 4 2" xfId="1175"/>
    <cellStyle name="40% - Accent1 4 2 2" xfId="1176"/>
    <cellStyle name="40% - Accent1 4 2 2 2" xfId="1177"/>
    <cellStyle name="40% - Accent1 4 2 2 2 2" xfId="1178"/>
    <cellStyle name="40% - Accent1 4 2 2 3" xfId="1179"/>
    <cellStyle name="40% - Accent1 4 2 2 4" xfId="1180"/>
    <cellStyle name="40% - Accent1 4 2 3" xfId="1181"/>
    <cellStyle name="40% - Accent1 4 2 3 2" xfId="1182"/>
    <cellStyle name="40% - Accent1 4 2 4" xfId="1183"/>
    <cellStyle name="40% - Accent1 4 2 5" xfId="1184"/>
    <cellStyle name="40% - Accent1 4 3" xfId="1185"/>
    <cellStyle name="40% - Accent1 4 3 2" xfId="1186"/>
    <cellStyle name="40% - Accent1 4 3 2 2" xfId="1187"/>
    <cellStyle name="40% - Accent1 4 3 3" xfId="1188"/>
    <cellStyle name="40% - Accent1 4 3 4" xfId="1189"/>
    <cellStyle name="40% - Accent1 4 4" xfId="1190"/>
    <cellStyle name="40% - Accent1 4 4 2" xfId="1191"/>
    <cellStyle name="40% - Accent1 4 5" xfId="1192"/>
    <cellStyle name="40% - Accent1 4 5 2" xfId="1193"/>
    <cellStyle name="40% - Accent1 4 6" xfId="1194"/>
    <cellStyle name="40% - Accent1 4 7" xfId="1195"/>
    <cellStyle name="40% - Accent1 5" xfId="1196"/>
    <cellStyle name="40% - Accent1 5 2" xfId="1197"/>
    <cellStyle name="40% - Accent1 5 2 2" xfId="1198"/>
    <cellStyle name="40% - Accent1 5 2 2 2" xfId="1199"/>
    <cellStyle name="40% - Accent1 5 2 2 2 2" xfId="1200"/>
    <cellStyle name="40% - Accent1 5 2 2 3" xfId="1201"/>
    <cellStyle name="40% - Accent1 5 2 2 4" xfId="1202"/>
    <cellStyle name="40% - Accent1 5 2 3" xfId="1203"/>
    <cellStyle name="40% - Accent1 5 2 3 2" xfId="1204"/>
    <cellStyle name="40% - Accent1 5 2 4" xfId="1205"/>
    <cellStyle name="40% - Accent1 5 2 5" xfId="1206"/>
    <cellStyle name="40% - Accent1 5 3" xfId="1207"/>
    <cellStyle name="40% - Accent1 5 3 2" xfId="1208"/>
    <cellStyle name="40% - Accent1 5 3 2 2" xfId="1209"/>
    <cellStyle name="40% - Accent1 5 3 3" xfId="1210"/>
    <cellStyle name="40% - Accent1 5 3 4" xfId="1211"/>
    <cellStyle name="40% - Accent1 5 4" xfId="1212"/>
    <cellStyle name="40% - Accent1 5 4 2" xfId="1213"/>
    <cellStyle name="40% - Accent1 5 5" xfId="1214"/>
    <cellStyle name="40% - Accent1 5 5 2" xfId="1215"/>
    <cellStyle name="40% - Accent1 5 6" xfId="1216"/>
    <cellStyle name="40% - Accent1 5 7" xfId="1217"/>
    <cellStyle name="40% - Accent1 6" xfId="1218"/>
    <cellStyle name="40% - Accent1 7" xfId="1219"/>
    <cellStyle name="40% - Accent1 7 2" xfId="1220"/>
    <cellStyle name="40% - Accent1 7 2 2" xfId="1221"/>
    <cellStyle name="40% - Accent1 7 2 2 2" xfId="1222"/>
    <cellStyle name="40% - Accent1 7 2 2 2 2" xfId="1223"/>
    <cellStyle name="40% - Accent1 7 2 2 3" xfId="1224"/>
    <cellStyle name="40% - Accent1 7 2 2 4" xfId="1225"/>
    <cellStyle name="40% - Accent1 7 2 3" xfId="1226"/>
    <cellStyle name="40% - Accent1 7 2 3 2" xfId="1227"/>
    <cellStyle name="40% - Accent1 7 2 4" xfId="1228"/>
    <cellStyle name="40% - Accent1 7 2 5" xfId="1229"/>
    <cellStyle name="40% - Accent1 7 3" xfId="1230"/>
    <cellStyle name="40% - Accent1 7 3 2" xfId="1231"/>
    <cellStyle name="40% - Accent1 7 3 2 2" xfId="1232"/>
    <cellStyle name="40% - Accent1 7 3 3" xfId="1233"/>
    <cellStyle name="40% - Accent1 7 3 4" xfId="1234"/>
    <cellStyle name="40% - Accent1 7 4" xfId="1235"/>
    <cellStyle name="40% - Accent1 7 4 2" xfId="1236"/>
    <cellStyle name="40% - Accent1 7 5" xfId="1237"/>
    <cellStyle name="40% - Accent1 7 6" xfId="1238"/>
    <cellStyle name="40% - Accent1 8" xfId="1239"/>
    <cellStyle name="40% - Accent1 8 2" xfId="1240"/>
    <cellStyle name="40% - Accent1 8 2 2" xfId="1241"/>
    <cellStyle name="40% - Accent1 8 2 2 2" xfId="1242"/>
    <cellStyle name="40% - Accent1 8 2 2 2 2" xfId="1243"/>
    <cellStyle name="40% - Accent1 8 2 2 3" xfId="1244"/>
    <cellStyle name="40% - Accent1 8 2 2 4" xfId="1245"/>
    <cellStyle name="40% - Accent1 8 2 3" xfId="1246"/>
    <cellStyle name="40% - Accent1 8 2 3 2" xfId="1247"/>
    <cellStyle name="40% - Accent1 8 2 4" xfId="1248"/>
    <cellStyle name="40% - Accent1 8 2 5" xfId="1249"/>
    <cellStyle name="40% - Accent1 8 3" xfId="1250"/>
    <cellStyle name="40% - Accent1 8 3 2" xfId="1251"/>
    <cellStyle name="40% - Accent1 8 3 2 2" xfId="1252"/>
    <cellStyle name="40% - Accent1 8 3 3" xfId="1253"/>
    <cellStyle name="40% - Accent1 8 3 4" xfId="1254"/>
    <cellStyle name="40% - Accent1 8 4" xfId="1255"/>
    <cellStyle name="40% - Accent1 8 4 2" xfId="1256"/>
    <cellStyle name="40% - Accent1 8 5" xfId="1257"/>
    <cellStyle name="40% - Accent1 8 6" xfId="1258"/>
    <cellStyle name="40% - Accent1 9" xfId="1259"/>
    <cellStyle name="40% - Accent1 9 2" xfId="1260"/>
    <cellStyle name="40% - Accent1 9 2 2" xfId="1261"/>
    <cellStyle name="40% - Accent1 9 2 2 2" xfId="1262"/>
    <cellStyle name="40% - Accent1 9 2 2 2 2" xfId="1263"/>
    <cellStyle name="40% - Accent1 9 2 2 3" xfId="1264"/>
    <cellStyle name="40% - Accent1 9 2 2 4" xfId="1265"/>
    <cellStyle name="40% - Accent1 9 2 3" xfId="1266"/>
    <cellStyle name="40% - Accent1 9 2 3 2" xfId="1267"/>
    <cellStyle name="40% - Accent1 9 2 4" xfId="1268"/>
    <cellStyle name="40% - Accent1 9 2 5" xfId="1269"/>
    <cellStyle name="40% - Accent1 9 3" xfId="1270"/>
    <cellStyle name="40% - Accent1 9 3 2" xfId="1271"/>
    <cellStyle name="40% - Accent1 9 3 2 2" xfId="1272"/>
    <cellStyle name="40% - Accent1 9 3 3" xfId="1273"/>
    <cellStyle name="40% - Accent1 9 3 4" xfId="1274"/>
    <cellStyle name="40% - Accent1 9 4" xfId="1275"/>
    <cellStyle name="40% - Accent1 9 4 2" xfId="1276"/>
    <cellStyle name="40% - Accent1 9 5" xfId="1277"/>
    <cellStyle name="40% - Accent1 9 6" xfId="1278"/>
    <cellStyle name="40% - Accent2 10" xfId="1279"/>
    <cellStyle name="40% - Accent2 10 2" xfId="1280"/>
    <cellStyle name="40% - Accent2 10 2 2" xfId="1281"/>
    <cellStyle name="40% - Accent2 10 2 2 2" xfId="1282"/>
    <cellStyle name="40% - Accent2 10 2 3" xfId="1283"/>
    <cellStyle name="40% - Accent2 10 2 4" xfId="1284"/>
    <cellStyle name="40% - Accent2 10 3" xfId="1285"/>
    <cellStyle name="40% - Accent2 10 3 2" xfId="1286"/>
    <cellStyle name="40% - Accent2 10 4" xfId="1287"/>
    <cellStyle name="40% - Accent2 10 5" xfId="1288"/>
    <cellStyle name="40% - Accent2 11" xfId="1289"/>
    <cellStyle name="40% - Accent2 11 2" xfId="1290"/>
    <cellStyle name="40% - Accent2 11 2 2" xfId="1291"/>
    <cellStyle name="40% - Accent2 11 2 2 2" xfId="1292"/>
    <cellStyle name="40% - Accent2 11 2 3" xfId="1293"/>
    <cellStyle name="40% - Accent2 11 2 4" xfId="1294"/>
    <cellStyle name="40% - Accent2 11 3" xfId="1295"/>
    <cellStyle name="40% - Accent2 11 3 2" xfId="1296"/>
    <cellStyle name="40% - Accent2 11 4" xfId="1297"/>
    <cellStyle name="40% - Accent2 11 5" xfId="1298"/>
    <cellStyle name="40% - Accent2 12" xfId="1299"/>
    <cellStyle name="40% - Accent2 12 2" xfId="1300"/>
    <cellStyle name="40% - Accent2 12 2 2" xfId="1301"/>
    <cellStyle name="40% - Accent2 12 3" xfId="1302"/>
    <cellStyle name="40% - Accent2 12 4" xfId="1303"/>
    <cellStyle name="40% - Accent2 13" xfId="1304"/>
    <cellStyle name="40% - Accent2 13 2" xfId="1305"/>
    <cellStyle name="40% - Accent2 14" xfId="1306"/>
    <cellStyle name="40% - Accent2 14 2" xfId="1307"/>
    <cellStyle name="40% - Accent2 15" xfId="1308"/>
    <cellStyle name="40% - Accent2 16" xfId="1309"/>
    <cellStyle name="40% - Accent2 2" xfId="1310"/>
    <cellStyle name="40% - Accent2 2 2" xfId="1311"/>
    <cellStyle name="40% - Accent2 2 2 2" xfId="1312"/>
    <cellStyle name="40% - Accent2 2 2 2 2" xfId="1313"/>
    <cellStyle name="40% - Accent2 2 2 2 2 2" xfId="1314"/>
    <cellStyle name="40% - Accent2 2 2 2 2 2 2" xfId="1315"/>
    <cellStyle name="40% - Accent2 2 2 2 2 3" xfId="1316"/>
    <cellStyle name="40% - Accent2 2 2 2 2 4" xfId="1317"/>
    <cellStyle name="40% - Accent2 2 2 2 3" xfId="1318"/>
    <cellStyle name="40% - Accent2 2 2 2 3 2" xfId="1319"/>
    <cellStyle name="40% - Accent2 2 2 2 4" xfId="1320"/>
    <cellStyle name="40% - Accent2 2 2 2 5" xfId="1321"/>
    <cellStyle name="40% - Accent2 2 2 3" xfId="1322"/>
    <cellStyle name="40% - Accent2 2 2 3 2" xfId="1323"/>
    <cellStyle name="40% - Accent2 2 2 3 2 2" xfId="1324"/>
    <cellStyle name="40% - Accent2 2 2 3 3" xfId="1325"/>
    <cellStyle name="40% - Accent2 2 2 3 4" xfId="1326"/>
    <cellStyle name="40% - Accent2 2 2 4" xfId="1327"/>
    <cellStyle name="40% - Accent2 2 2 4 2" xfId="1328"/>
    <cellStyle name="40% - Accent2 2 2 5" xfId="1329"/>
    <cellStyle name="40% - Accent2 2 2 5 2" xfId="1330"/>
    <cellStyle name="40% - Accent2 2 2 6" xfId="1331"/>
    <cellStyle name="40% - Accent2 2 2 7" xfId="1332"/>
    <cellStyle name="40% - Accent2 2 3" xfId="1333"/>
    <cellStyle name="40% - Accent2 2 3 2" xfId="1334"/>
    <cellStyle name="40% - Accent2 2 3 2 2" xfId="1335"/>
    <cellStyle name="40% - Accent2 2 3 2 2 2" xfId="1336"/>
    <cellStyle name="40% - Accent2 2 3 2 3" xfId="1337"/>
    <cellStyle name="40% - Accent2 2 3 2 4" xfId="1338"/>
    <cellStyle name="40% - Accent2 2 3 3" xfId="1339"/>
    <cellStyle name="40% - Accent2 2 3 3 2" xfId="1340"/>
    <cellStyle name="40% - Accent2 2 3 4" xfId="1341"/>
    <cellStyle name="40% - Accent2 2 3 5" xfId="1342"/>
    <cellStyle name="40% - Accent2 2 4" xfId="1343"/>
    <cellStyle name="40% - Accent2 2 4 2" xfId="1344"/>
    <cellStyle name="40% - Accent2 2 4 2 2" xfId="1345"/>
    <cellStyle name="40% - Accent2 2 4 3" xfId="1346"/>
    <cellStyle name="40% - Accent2 2 4 4" xfId="1347"/>
    <cellStyle name="40% - Accent2 2 5" xfId="1348"/>
    <cellStyle name="40% - Accent2 2 5 2" xfId="1349"/>
    <cellStyle name="40% - Accent2 2 6" xfId="1350"/>
    <cellStyle name="40% - Accent2 2 6 2" xfId="1351"/>
    <cellStyle name="40% - Accent2 2 7" xfId="1352"/>
    <cellStyle name="40% - Accent2 2 8" xfId="1353"/>
    <cellStyle name="40% - Accent2 3" xfId="1354"/>
    <cellStyle name="40% - Accent2 3 2" xfId="1355"/>
    <cellStyle name="40% - Accent2 4" xfId="1356"/>
    <cellStyle name="40% - Accent2 4 2" xfId="1357"/>
    <cellStyle name="40% - Accent2 4 2 2" xfId="1358"/>
    <cellStyle name="40% - Accent2 4 2 2 2" xfId="1359"/>
    <cellStyle name="40% - Accent2 4 2 2 2 2" xfId="1360"/>
    <cellStyle name="40% - Accent2 4 2 2 3" xfId="1361"/>
    <cellStyle name="40% - Accent2 4 2 2 4" xfId="1362"/>
    <cellStyle name="40% - Accent2 4 2 3" xfId="1363"/>
    <cellStyle name="40% - Accent2 4 2 3 2" xfId="1364"/>
    <cellStyle name="40% - Accent2 4 2 4" xfId="1365"/>
    <cellStyle name="40% - Accent2 4 2 5" xfId="1366"/>
    <cellStyle name="40% - Accent2 4 3" xfId="1367"/>
    <cellStyle name="40% - Accent2 4 3 2" xfId="1368"/>
    <cellStyle name="40% - Accent2 4 3 2 2" xfId="1369"/>
    <cellStyle name="40% - Accent2 4 3 3" xfId="1370"/>
    <cellStyle name="40% - Accent2 4 3 4" xfId="1371"/>
    <cellStyle name="40% - Accent2 4 4" xfId="1372"/>
    <cellStyle name="40% - Accent2 4 4 2" xfId="1373"/>
    <cellStyle name="40% - Accent2 4 5" xfId="1374"/>
    <cellStyle name="40% - Accent2 4 5 2" xfId="1375"/>
    <cellStyle name="40% - Accent2 4 6" xfId="1376"/>
    <cellStyle name="40% - Accent2 4 7" xfId="1377"/>
    <cellStyle name="40% - Accent2 5" xfId="1378"/>
    <cellStyle name="40% - Accent2 5 2" xfId="1379"/>
    <cellStyle name="40% - Accent2 5 2 2" xfId="1380"/>
    <cellStyle name="40% - Accent2 5 2 2 2" xfId="1381"/>
    <cellStyle name="40% - Accent2 5 2 2 2 2" xfId="1382"/>
    <cellStyle name="40% - Accent2 5 2 2 3" xfId="1383"/>
    <cellStyle name="40% - Accent2 5 2 2 4" xfId="1384"/>
    <cellStyle name="40% - Accent2 5 2 3" xfId="1385"/>
    <cellStyle name="40% - Accent2 5 2 3 2" xfId="1386"/>
    <cellStyle name="40% - Accent2 5 2 4" xfId="1387"/>
    <cellStyle name="40% - Accent2 5 2 5" xfId="1388"/>
    <cellStyle name="40% - Accent2 5 3" xfId="1389"/>
    <cellStyle name="40% - Accent2 5 3 2" xfId="1390"/>
    <cellStyle name="40% - Accent2 5 3 2 2" xfId="1391"/>
    <cellStyle name="40% - Accent2 5 3 3" xfId="1392"/>
    <cellStyle name="40% - Accent2 5 3 4" xfId="1393"/>
    <cellStyle name="40% - Accent2 5 4" xfId="1394"/>
    <cellStyle name="40% - Accent2 5 4 2" xfId="1395"/>
    <cellStyle name="40% - Accent2 5 5" xfId="1396"/>
    <cellStyle name="40% - Accent2 5 5 2" xfId="1397"/>
    <cellStyle name="40% - Accent2 5 6" xfId="1398"/>
    <cellStyle name="40% - Accent2 5 7" xfId="1399"/>
    <cellStyle name="40% - Accent2 6" xfId="1400"/>
    <cellStyle name="40% - Accent2 7" xfId="1401"/>
    <cellStyle name="40% - Accent2 7 2" xfId="1402"/>
    <cellStyle name="40% - Accent2 7 2 2" xfId="1403"/>
    <cellStyle name="40% - Accent2 7 2 2 2" xfId="1404"/>
    <cellStyle name="40% - Accent2 7 2 2 2 2" xfId="1405"/>
    <cellStyle name="40% - Accent2 7 2 2 3" xfId="1406"/>
    <cellStyle name="40% - Accent2 7 2 2 4" xfId="1407"/>
    <cellStyle name="40% - Accent2 7 2 3" xfId="1408"/>
    <cellStyle name="40% - Accent2 7 2 3 2" xfId="1409"/>
    <cellStyle name="40% - Accent2 7 2 4" xfId="1410"/>
    <cellStyle name="40% - Accent2 7 2 5" xfId="1411"/>
    <cellStyle name="40% - Accent2 7 3" xfId="1412"/>
    <cellStyle name="40% - Accent2 7 3 2" xfId="1413"/>
    <cellStyle name="40% - Accent2 7 3 2 2" xfId="1414"/>
    <cellStyle name="40% - Accent2 7 3 3" xfId="1415"/>
    <cellStyle name="40% - Accent2 7 3 4" xfId="1416"/>
    <cellStyle name="40% - Accent2 7 4" xfId="1417"/>
    <cellStyle name="40% - Accent2 7 4 2" xfId="1418"/>
    <cellStyle name="40% - Accent2 7 5" xfId="1419"/>
    <cellStyle name="40% - Accent2 7 6" xfId="1420"/>
    <cellStyle name="40% - Accent2 8" xfId="1421"/>
    <cellStyle name="40% - Accent2 8 2" xfId="1422"/>
    <cellStyle name="40% - Accent2 8 2 2" xfId="1423"/>
    <cellStyle name="40% - Accent2 8 2 2 2" xfId="1424"/>
    <cellStyle name="40% - Accent2 8 2 2 2 2" xfId="1425"/>
    <cellStyle name="40% - Accent2 8 2 2 3" xfId="1426"/>
    <cellStyle name="40% - Accent2 8 2 2 4" xfId="1427"/>
    <cellStyle name="40% - Accent2 8 2 3" xfId="1428"/>
    <cellStyle name="40% - Accent2 8 2 3 2" xfId="1429"/>
    <cellStyle name="40% - Accent2 8 2 4" xfId="1430"/>
    <cellStyle name="40% - Accent2 8 2 5" xfId="1431"/>
    <cellStyle name="40% - Accent2 8 3" xfId="1432"/>
    <cellStyle name="40% - Accent2 8 3 2" xfId="1433"/>
    <cellStyle name="40% - Accent2 8 3 2 2" xfId="1434"/>
    <cellStyle name="40% - Accent2 8 3 3" xfId="1435"/>
    <cellStyle name="40% - Accent2 8 3 4" xfId="1436"/>
    <cellStyle name="40% - Accent2 8 4" xfId="1437"/>
    <cellStyle name="40% - Accent2 8 4 2" xfId="1438"/>
    <cellStyle name="40% - Accent2 8 5" xfId="1439"/>
    <cellStyle name="40% - Accent2 8 6" xfId="1440"/>
    <cellStyle name="40% - Accent2 9" xfId="1441"/>
    <cellStyle name="40% - Accent2 9 2" xfId="1442"/>
    <cellStyle name="40% - Accent2 9 2 2" xfId="1443"/>
    <cellStyle name="40% - Accent2 9 2 2 2" xfId="1444"/>
    <cellStyle name="40% - Accent2 9 2 2 2 2" xfId="1445"/>
    <cellStyle name="40% - Accent2 9 2 2 3" xfId="1446"/>
    <cellStyle name="40% - Accent2 9 2 2 4" xfId="1447"/>
    <cellStyle name="40% - Accent2 9 2 3" xfId="1448"/>
    <cellStyle name="40% - Accent2 9 2 3 2" xfId="1449"/>
    <cellStyle name="40% - Accent2 9 2 4" xfId="1450"/>
    <cellStyle name="40% - Accent2 9 2 5" xfId="1451"/>
    <cellStyle name="40% - Accent2 9 3" xfId="1452"/>
    <cellStyle name="40% - Accent2 9 3 2" xfId="1453"/>
    <cellStyle name="40% - Accent2 9 3 2 2" xfId="1454"/>
    <cellStyle name="40% - Accent2 9 3 3" xfId="1455"/>
    <cellStyle name="40% - Accent2 9 3 4" xfId="1456"/>
    <cellStyle name="40% - Accent2 9 4" xfId="1457"/>
    <cellStyle name="40% - Accent2 9 4 2" xfId="1458"/>
    <cellStyle name="40% - Accent2 9 5" xfId="1459"/>
    <cellStyle name="40% - Accent2 9 6" xfId="1460"/>
    <cellStyle name="40% - Accent3 10" xfId="1461"/>
    <cellStyle name="40% - Accent3 10 2" xfId="1462"/>
    <cellStyle name="40% - Accent3 10 2 2" xfId="1463"/>
    <cellStyle name="40% - Accent3 10 2 2 2" xfId="1464"/>
    <cellStyle name="40% - Accent3 10 2 3" xfId="1465"/>
    <cellStyle name="40% - Accent3 10 2 4" xfId="1466"/>
    <cellStyle name="40% - Accent3 10 3" xfId="1467"/>
    <cellStyle name="40% - Accent3 10 3 2" xfId="1468"/>
    <cellStyle name="40% - Accent3 10 4" xfId="1469"/>
    <cellStyle name="40% - Accent3 10 5" xfId="1470"/>
    <cellStyle name="40% - Accent3 11" xfId="1471"/>
    <cellStyle name="40% - Accent3 11 2" xfId="1472"/>
    <cellStyle name="40% - Accent3 11 2 2" xfId="1473"/>
    <cellStyle name="40% - Accent3 11 2 2 2" xfId="1474"/>
    <cellStyle name="40% - Accent3 11 2 3" xfId="1475"/>
    <cellStyle name="40% - Accent3 11 2 4" xfId="1476"/>
    <cellStyle name="40% - Accent3 11 3" xfId="1477"/>
    <cellStyle name="40% - Accent3 11 3 2" xfId="1478"/>
    <cellStyle name="40% - Accent3 11 4" xfId="1479"/>
    <cellStyle name="40% - Accent3 11 5" xfId="1480"/>
    <cellStyle name="40% - Accent3 12" xfId="1481"/>
    <cellStyle name="40% - Accent3 12 2" xfId="1482"/>
    <cellStyle name="40% - Accent3 12 2 2" xfId="1483"/>
    <cellStyle name="40% - Accent3 12 3" xfId="1484"/>
    <cellStyle name="40% - Accent3 12 4" xfId="1485"/>
    <cellStyle name="40% - Accent3 13" xfId="1486"/>
    <cellStyle name="40% - Accent3 13 2" xfId="1487"/>
    <cellStyle name="40% - Accent3 14" xfId="1488"/>
    <cellStyle name="40% - Accent3 14 2" xfId="1489"/>
    <cellStyle name="40% - Accent3 15" xfId="1490"/>
    <cellStyle name="40% - Accent3 16" xfId="1491"/>
    <cellStyle name="40% - Accent3 2" xfId="1492"/>
    <cellStyle name="40% - Accent3 2 2" xfId="1493"/>
    <cellStyle name="40% - Accent3 2 2 2" xfId="1494"/>
    <cellStyle name="40% - Accent3 2 2 2 2" xfId="1495"/>
    <cellStyle name="40% - Accent3 2 2 2 2 2" xfId="1496"/>
    <cellStyle name="40% - Accent3 2 2 2 2 2 2" xfId="1497"/>
    <cellStyle name="40% - Accent3 2 2 2 2 3" xfId="1498"/>
    <cellStyle name="40% - Accent3 2 2 2 2 4" xfId="1499"/>
    <cellStyle name="40% - Accent3 2 2 2 3" xfId="1500"/>
    <cellStyle name="40% - Accent3 2 2 2 3 2" xfId="1501"/>
    <cellStyle name="40% - Accent3 2 2 2 4" xfId="1502"/>
    <cellStyle name="40% - Accent3 2 2 2 5" xfId="1503"/>
    <cellStyle name="40% - Accent3 2 2 3" xfId="1504"/>
    <cellStyle name="40% - Accent3 2 2 3 2" xfId="1505"/>
    <cellStyle name="40% - Accent3 2 2 3 2 2" xfId="1506"/>
    <cellStyle name="40% - Accent3 2 2 3 3" xfId="1507"/>
    <cellStyle name="40% - Accent3 2 2 3 4" xfId="1508"/>
    <cellStyle name="40% - Accent3 2 2 4" xfId="1509"/>
    <cellStyle name="40% - Accent3 2 2 4 2" xfId="1510"/>
    <cellStyle name="40% - Accent3 2 2 5" xfId="1511"/>
    <cellStyle name="40% - Accent3 2 2 5 2" xfId="1512"/>
    <cellStyle name="40% - Accent3 2 2 6" xfId="1513"/>
    <cellStyle name="40% - Accent3 2 2 7" xfId="1514"/>
    <cellStyle name="40% - Accent3 2 3" xfId="1515"/>
    <cellStyle name="40% - Accent3 2 3 2" xfId="1516"/>
    <cellStyle name="40% - Accent3 2 3 2 2" xfId="1517"/>
    <cellStyle name="40% - Accent3 2 3 2 2 2" xfId="1518"/>
    <cellStyle name="40% - Accent3 2 3 2 3" xfId="1519"/>
    <cellStyle name="40% - Accent3 2 3 2 4" xfId="1520"/>
    <cellStyle name="40% - Accent3 2 3 3" xfId="1521"/>
    <cellStyle name="40% - Accent3 2 3 3 2" xfId="1522"/>
    <cellStyle name="40% - Accent3 2 3 4" xfId="1523"/>
    <cellStyle name="40% - Accent3 2 3 5" xfId="1524"/>
    <cellStyle name="40% - Accent3 2 4" xfId="1525"/>
    <cellStyle name="40% - Accent3 2 4 2" xfId="1526"/>
    <cellStyle name="40% - Accent3 2 4 2 2" xfId="1527"/>
    <cellStyle name="40% - Accent3 2 4 3" xfId="1528"/>
    <cellStyle name="40% - Accent3 2 4 4" xfId="1529"/>
    <cellStyle name="40% - Accent3 2 5" xfId="1530"/>
    <cellStyle name="40% - Accent3 2 5 2" xfId="1531"/>
    <cellStyle name="40% - Accent3 2 6" xfId="1532"/>
    <cellStyle name="40% - Accent3 2 6 2" xfId="1533"/>
    <cellStyle name="40% - Accent3 2 7" xfId="1534"/>
    <cellStyle name="40% - Accent3 2 8" xfId="1535"/>
    <cellStyle name="40% - Accent3 3" xfId="1536"/>
    <cellStyle name="40% - Accent3 3 2" xfId="1537"/>
    <cellStyle name="40% - Accent3 4" xfId="1538"/>
    <cellStyle name="40% - Accent3 4 2" xfId="1539"/>
    <cellStyle name="40% - Accent3 4 2 2" xfId="1540"/>
    <cellStyle name="40% - Accent3 4 2 2 2" xfId="1541"/>
    <cellStyle name="40% - Accent3 4 2 2 2 2" xfId="1542"/>
    <cellStyle name="40% - Accent3 4 2 2 3" xfId="1543"/>
    <cellStyle name="40% - Accent3 4 2 2 4" xfId="1544"/>
    <cellStyle name="40% - Accent3 4 2 3" xfId="1545"/>
    <cellStyle name="40% - Accent3 4 2 3 2" xfId="1546"/>
    <cellStyle name="40% - Accent3 4 2 4" xfId="1547"/>
    <cellStyle name="40% - Accent3 4 2 5" xfId="1548"/>
    <cellStyle name="40% - Accent3 4 3" xfId="1549"/>
    <cellStyle name="40% - Accent3 4 3 2" xfId="1550"/>
    <cellStyle name="40% - Accent3 4 3 2 2" xfId="1551"/>
    <cellStyle name="40% - Accent3 4 3 3" xfId="1552"/>
    <cellStyle name="40% - Accent3 4 3 4" xfId="1553"/>
    <cellStyle name="40% - Accent3 4 4" xfId="1554"/>
    <cellStyle name="40% - Accent3 4 4 2" xfId="1555"/>
    <cellStyle name="40% - Accent3 4 5" xfId="1556"/>
    <cellStyle name="40% - Accent3 4 5 2" xfId="1557"/>
    <cellStyle name="40% - Accent3 4 6" xfId="1558"/>
    <cellStyle name="40% - Accent3 4 7" xfId="1559"/>
    <cellStyle name="40% - Accent3 5" xfId="1560"/>
    <cellStyle name="40% - Accent3 5 2" xfId="1561"/>
    <cellStyle name="40% - Accent3 5 2 2" xfId="1562"/>
    <cellStyle name="40% - Accent3 5 2 2 2" xfId="1563"/>
    <cellStyle name="40% - Accent3 5 2 2 2 2" xfId="1564"/>
    <cellStyle name="40% - Accent3 5 2 2 3" xfId="1565"/>
    <cellStyle name="40% - Accent3 5 2 2 4" xfId="1566"/>
    <cellStyle name="40% - Accent3 5 2 3" xfId="1567"/>
    <cellStyle name="40% - Accent3 5 2 3 2" xfId="1568"/>
    <cellStyle name="40% - Accent3 5 2 4" xfId="1569"/>
    <cellStyle name="40% - Accent3 5 2 5" xfId="1570"/>
    <cellStyle name="40% - Accent3 5 3" xfId="1571"/>
    <cellStyle name="40% - Accent3 5 3 2" xfId="1572"/>
    <cellStyle name="40% - Accent3 5 3 2 2" xfId="1573"/>
    <cellStyle name="40% - Accent3 5 3 3" xfId="1574"/>
    <cellStyle name="40% - Accent3 5 3 4" xfId="1575"/>
    <cellStyle name="40% - Accent3 5 4" xfId="1576"/>
    <cellStyle name="40% - Accent3 5 4 2" xfId="1577"/>
    <cellStyle name="40% - Accent3 5 5" xfId="1578"/>
    <cellStyle name="40% - Accent3 5 5 2" xfId="1579"/>
    <cellStyle name="40% - Accent3 5 6" xfId="1580"/>
    <cellStyle name="40% - Accent3 5 7" xfId="1581"/>
    <cellStyle name="40% - Accent3 6" xfId="1582"/>
    <cellStyle name="40% - Accent3 7" xfId="1583"/>
    <cellStyle name="40% - Accent3 7 2" xfId="1584"/>
    <cellStyle name="40% - Accent3 7 2 2" xfId="1585"/>
    <cellStyle name="40% - Accent3 7 2 2 2" xfId="1586"/>
    <cellStyle name="40% - Accent3 7 2 2 2 2" xfId="1587"/>
    <cellStyle name="40% - Accent3 7 2 2 3" xfId="1588"/>
    <cellStyle name="40% - Accent3 7 2 2 4" xfId="1589"/>
    <cellStyle name="40% - Accent3 7 2 3" xfId="1590"/>
    <cellStyle name="40% - Accent3 7 2 3 2" xfId="1591"/>
    <cellStyle name="40% - Accent3 7 2 4" xfId="1592"/>
    <cellStyle name="40% - Accent3 7 2 5" xfId="1593"/>
    <cellStyle name="40% - Accent3 7 3" xfId="1594"/>
    <cellStyle name="40% - Accent3 7 3 2" xfId="1595"/>
    <cellStyle name="40% - Accent3 7 3 2 2" xfId="1596"/>
    <cellStyle name="40% - Accent3 7 3 3" xfId="1597"/>
    <cellStyle name="40% - Accent3 7 3 4" xfId="1598"/>
    <cellStyle name="40% - Accent3 7 4" xfId="1599"/>
    <cellStyle name="40% - Accent3 7 4 2" xfId="1600"/>
    <cellStyle name="40% - Accent3 7 5" xfId="1601"/>
    <cellStyle name="40% - Accent3 7 6" xfId="1602"/>
    <cellStyle name="40% - Accent3 8" xfId="1603"/>
    <cellStyle name="40% - Accent3 8 2" xfId="1604"/>
    <cellStyle name="40% - Accent3 8 2 2" xfId="1605"/>
    <cellStyle name="40% - Accent3 8 2 2 2" xfId="1606"/>
    <cellStyle name="40% - Accent3 8 2 2 2 2" xfId="1607"/>
    <cellStyle name="40% - Accent3 8 2 2 3" xfId="1608"/>
    <cellStyle name="40% - Accent3 8 2 2 4" xfId="1609"/>
    <cellStyle name="40% - Accent3 8 2 3" xfId="1610"/>
    <cellStyle name="40% - Accent3 8 2 3 2" xfId="1611"/>
    <cellStyle name="40% - Accent3 8 2 4" xfId="1612"/>
    <cellStyle name="40% - Accent3 8 2 5" xfId="1613"/>
    <cellStyle name="40% - Accent3 8 3" xfId="1614"/>
    <cellStyle name="40% - Accent3 8 3 2" xfId="1615"/>
    <cellStyle name="40% - Accent3 8 3 2 2" xfId="1616"/>
    <cellStyle name="40% - Accent3 8 3 3" xfId="1617"/>
    <cellStyle name="40% - Accent3 8 3 4" xfId="1618"/>
    <cellStyle name="40% - Accent3 8 4" xfId="1619"/>
    <cellStyle name="40% - Accent3 8 4 2" xfId="1620"/>
    <cellStyle name="40% - Accent3 8 5" xfId="1621"/>
    <cellStyle name="40% - Accent3 8 6" xfId="1622"/>
    <cellStyle name="40% - Accent3 9" xfId="1623"/>
    <cellStyle name="40% - Accent3 9 2" xfId="1624"/>
    <cellStyle name="40% - Accent3 9 2 2" xfId="1625"/>
    <cellStyle name="40% - Accent3 9 2 2 2" xfId="1626"/>
    <cellStyle name="40% - Accent3 9 2 2 2 2" xfId="1627"/>
    <cellStyle name="40% - Accent3 9 2 2 3" xfId="1628"/>
    <cellStyle name="40% - Accent3 9 2 2 4" xfId="1629"/>
    <cellStyle name="40% - Accent3 9 2 3" xfId="1630"/>
    <cellStyle name="40% - Accent3 9 2 3 2" xfId="1631"/>
    <cellStyle name="40% - Accent3 9 2 4" xfId="1632"/>
    <cellStyle name="40% - Accent3 9 2 5" xfId="1633"/>
    <cellStyle name="40% - Accent3 9 3" xfId="1634"/>
    <cellStyle name="40% - Accent3 9 3 2" xfId="1635"/>
    <cellStyle name="40% - Accent3 9 3 2 2" xfId="1636"/>
    <cellStyle name="40% - Accent3 9 3 3" xfId="1637"/>
    <cellStyle name="40% - Accent3 9 3 4" xfId="1638"/>
    <cellStyle name="40% - Accent3 9 4" xfId="1639"/>
    <cellStyle name="40% - Accent3 9 4 2" xfId="1640"/>
    <cellStyle name="40% - Accent3 9 5" xfId="1641"/>
    <cellStyle name="40% - Accent3 9 6" xfId="1642"/>
    <cellStyle name="40% - Accent4 10" xfId="1643"/>
    <cellStyle name="40% - Accent4 10 2" xfId="1644"/>
    <cellStyle name="40% - Accent4 10 2 2" xfId="1645"/>
    <cellStyle name="40% - Accent4 10 2 2 2" xfId="1646"/>
    <cellStyle name="40% - Accent4 10 2 3" xfId="1647"/>
    <cellStyle name="40% - Accent4 10 2 4" xfId="1648"/>
    <cellStyle name="40% - Accent4 10 3" xfId="1649"/>
    <cellStyle name="40% - Accent4 10 3 2" xfId="1650"/>
    <cellStyle name="40% - Accent4 10 4" xfId="1651"/>
    <cellStyle name="40% - Accent4 10 5" xfId="1652"/>
    <cellStyle name="40% - Accent4 11" xfId="1653"/>
    <cellStyle name="40% - Accent4 11 2" xfId="1654"/>
    <cellStyle name="40% - Accent4 11 2 2" xfId="1655"/>
    <cellStyle name="40% - Accent4 11 2 2 2" xfId="1656"/>
    <cellStyle name="40% - Accent4 11 2 3" xfId="1657"/>
    <cellStyle name="40% - Accent4 11 2 4" xfId="1658"/>
    <cellStyle name="40% - Accent4 11 3" xfId="1659"/>
    <cellStyle name="40% - Accent4 11 3 2" xfId="1660"/>
    <cellStyle name="40% - Accent4 11 4" xfId="1661"/>
    <cellStyle name="40% - Accent4 11 5" xfId="1662"/>
    <cellStyle name="40% - Accent4 12" xfId="1663"/>
    <cellStyle name="40% - Accent4 12 2" xfId="1664"/>
    <cellStyle name="40% - Accent4 12 2 2" xfId="1665"/>
    <cellStyle name="40% - Accent4 12 3" xfId="1666"/>
    <cellStyle name="40% - Accent4 12 4" xfId="1667"/>
    <cellStyle name="40% - Accent4 13" xfId="1668"/>
    <cellStyle name="40% - Accent4 13 2" xfId="1669"/>
    <cellStyle name="40% - Accent4 14" xfId="1670"/>
    <cellStyle name="40% - Accent4 14 2" xfId="1671"/>
    <cellStyle name="40% - Accent4 15" xfId="1672"/>
    <cellStyle name="40% - Accent4 16" xfId="1673"/>
    <cellStyle name="40% - Accent4 2" xfId="1674"/>
    <cellStyle name="40% - Accent4 2 2" xfId="1675"/>
    <cellStyle name="40% - Accent4 2 2 2" xfId="1676"/>
    <cellStyle name="40% - Accent4 2 2 2 2" xfId="1677"/>
    <cellStyle name="40% - Accent4 2 2 2 2 2" xfId="1678"/>
    <cellStyle name="40% - Accent4 2 2 2 2 2 2" xfId="1679"/>
    <cellStyle name="40% - Accent4 2 2 2 2 3" xfId="1680"/>
    <cellStyle name="40% - Accent4 2 2 2 2 4" xfId="1681"/>
    <cellStyle name="40% - Accent4 2 2 2 3" xfId="1682"/>
    <cellStyle name="40% - Accent4 2 2 2 3 2" xfId="1683"/>
    <cellStyle name="40% - Accent4 2 2 2 4" xfId="1684"/>
    <cellStyle name="40% - Accent4 2 2 2 5" xfId="1685"/>
    <cellStyle name="40% - Accent4 2 2 3" xfId="1686"/>
    <cellStyle name="40% - Accent4 2 2 3 2" xfId="1687"/>
    <cellStyle name="40% - Accent4 2 2 3 2 2" xfId="1688"/>
    <cellStyle name="40% - Accent4 2 2 3 3" xfId="1689"/>
    <cellStyle name="40% - Accent4 2 2 3 4" xfId="1690"/>
    <cellStyle name="40% - Accent4 2 2 4" xfId="1691"/>
    <cellStyle name="40% - Accent4 2 2 4 2" xfId="1692"/>
    <cellStyle name="40% - Accent4 2 2 5" xfId="1693"/>
    <cellStyle name="40% - Accent4 2 2 5 2" xfId="1694"/>
    <cellStyle name="40% - Accent4 2 2 6" xfId="1695"/>
    <cellStyle name="40% - Accent4 2 2 7" xfId="1696"/>
    <cellStyle name="40% - Accent4 2 3" xfId="1697"/>
    <cellStyle name="40% - Accent4 2 3 2" xfId="1698"/>
    <cellStyle name="40% - Accent4 2 3 2 2" xfId="1699"/>
    <cellStyle name="40% - Accent4 2 3 2 2 2" xfId="1700"/>
    <cellStyle name="40% - Accent4 2 3 2 3" xfId="1701"/>
    <cellStyle name="40% - Accent4 2 3 2 4" xfId="1702"/>
    <cellStyle name="40% - Accent4 2 3 3" xfId="1703"/>
    <cellStyle name="40% - Accent4 2 3 3 2" xfId="1704"/>
    <cellStyle name="40% - Accent4 2 3 4" xfId="1705"/>
    <cellStyle name="40% - Accent4 2 3 5" xfId="1706"/>
    <cellStyle name="40% - Accent4 2 4" xfId="1707"/>
    <cellStyle name="40% - Accent4 2 4 2" xfId="1708"/>
    <cellStyle name="40% - Accent4 2 4 2 2" xfId="1709"/>
    <cellStyle name="40% - Accent4 2 4 3" xfId="1710"/>
    <cellStyle name="40% - Accent4 2 4 4" xfId="1711"/>
    <cellStyle name="40% - Accent4 2 5" xfId="1712"/>
    <cellStyle name="40% - Accent4 2 5 2" xfId="1713"/>
    <cellStyle name="40% - Accent4 2 6" xfId="1714"/>
    <cellStyle name="40% - Accent4 2 6 2" xfId="1715"/>
    <cellStyle name="40% - Accent4 2 7" xfId="1716"/>
    <cellStyle name="40% - Accent4 2 8" xfId="1717"/>
    <cellStyle name="40% - Accent4 3" xfId="1718"/>
    <cellStyle name="40% - Accent4 3 2" xfId="1719"/>
    <cellStyle name="40% - Accent4 4" xfId="1720"/>
    <cellStyle name="40% - Accent4 4 2" xfId="1721"/>
    <cellStyle name="40% - Accent4 4 2 2" xfId="1722"/>
    <cellStyle name="40% - Accent4 4 2 2 2" xfId="1723"/>
    <cellStyle name="40% - Accent4 4 2 2 2 2" xfId="1724"/>
    <cellStyle name="40% - Accent4 4 2 2 3" xfId="1725"/>
    <cellStyle name="40% - Accent4 4 2 2 4" xfId="1726"/>
    <cellStyle name="40% - Accent4 4 2 3" xfId="1727"/>
    <cellStyle name="40% - Accent4 4 2 3 2" xfId="1728"/>
    <cellStyle name="40% - Accent4 4 2 4" xfId="1729"/>
    <cellStyle name="40% - Accent4 4 2 5" xfId="1730"/>
    <cellStyle name="40% - Accent4 4 3" xfId="1731"/>
    <cellStyle name="40% - Accent4 4 3 2" xfId="1732"/>
    <cellStyle name="40% - Accent4 4 3 2 2" xfId="1733"/>
    <cellStyle name="40% - Accent4 4 3 3" xfId="1734"/>
    <cellStyle name="40% - Accent4 4 3 4" xfId="1735"/>
    <cellStyle name="40% - Accent4 4 4" xfId="1736"/>
    <cellStyle name="40% - Accent4 4 4 2" xfId="1737"/>
    <cellStyle name="40% - Accent4 4 5" xfId="1738"/>
    <cellStyle name="40% - Accent4 4 5 2" xfId="1739"/>
    <cellStyle name="40% - Accent4 4 6" xfId="1740"/>
    <cellStyle name="40% - Accent4 4 7" xfId="1741"/>
    <cellStyle name="40% - Accent4 5" xfId="1742"/>
    <cellStyle name="40% - Accent4 5 2" xfId="1743"/>
    <cellStyle name="40% - Accent4 5 2 2" xfId="1744"/>
    <cellStyle name="40% - Accent4 5 2 2 2" xfId="1745"/>
    <cellStyle name="40% - Accent4 5 2 2 2 2" xfId="1746"/>
    <cellStyle name="40% - Accent4 5 2 2 3" xfId="1747"/>
    <cellStyle name="40% - Accent4 5 2 2 4" xfId="1748"/>
    <cellStyle name="40% - Accent4 5 2 3" xfId="1749"/>
    <cellStyle name="40% - Accent4 5 2 3 2" xfId="1750"/>
    <cellStyle name="40% - Accent4 5 2 4" xfId="1751"/>
    <cellStyle name="40% - Accent4 5 2 5" xfId="1752"/>
    <cellStyle name="40% - Accent4 5 3" xfId="1753"/>
    <cellStyle name="40% - Accent4 5 3 2" xfId="1754"/>
    <cellStyle name="40% - Accent4 5 3 2 2" xfId="1755"/>
    <cellStyle name="40% - Accent4 5 3 3" xfId="1756"/>
    <cellStyle name="40% - Accent4 5 3 4" xfId="1757"/>
    <cellStyle name="40% - Accent4 5 4" xfId="1758"/>
    <cellStyle name="40% - Accent4 5 4 2" xfId="1759"/>
    <cellStyle name="40% - Accent4 5 5" xfId="1760"/>
    <cellStyle name="40% - Accent4 5 5 2" xfId="1761"/>
    <cellStyle name="40% - Accent4 5 6" xfId="1762"/>
    <cellStyle name="40% - Accent4 5 7" xfId="1763"/>
    <cellStyle name="40% - Accent4 6" xfId="1764"/>
    <cellStyle name="40% - Accent4 7" xfId="1765"/>
    <cellStyle name="40% - Accent4 7 2" xfId="1766"/>
    <cellStyle name="40% - Accent4 7 2 2" xfId="1767"/>
    <cellStyle name="40% - Accent4 7 2 2 2" xfId="1768"/>
    <cellStyle name="40% - Accent4 7 2 2 2 2" xfId="1769"/>
    <cellStyle name="40% - Accent4 7 2 2 3" xfId="1770"/>
    <cellStyle name="40% - Accent4 7 2 2 4" xfId="1771"/>
    <cellStyle name="40% - Accent4 7 2 3" xfId="1772"/>
    <cellStyle name="40% - Accent4 7 2 3 2" xfId="1773"/>
    <cellStyle name="40% - Accent4 7 2 4" xfId="1774"/>
    <cellStyle name="40% - Accent4 7 2 5" xfId="1775"/>
    <cellStyle name="40% - Accent4 7 3" xfId="1776"/>
    <cellStyle name="40% - Accent4 7 3 2" xfId="1777"/>
    <cellStyle name="40% - Accent4 7 3 2 2" xfId="1778"/>
    <cellStyle name="40% - Accent4 7 3 3" xfId="1779"/>
    <cellStyle name="40% - Accent4 7 3 4" xfId="1780"/>
    <cellStyle name="40% - Accent4 7 4" xfId="1781"/>
    <cellStyle name="40% - Accent4 7 4 2" xfId="1782"/>
    <cellStyle name="40% - Accent4 7 5" xfId="1783"/>
    <cellStyle name="40% - Accent4 7 6" xfId="1784"/>
    <cellStyle name="40% - Accent4 8" xfId="1785"/>
    <cellStyle name="40% - Accent4 8 2" xfId="1786"/>
    <cellStyle name="40% - Accent4 8 2 2" xfId="1787"/>
    <cellStyle name="40% - Accent4 8 2 2 2" xfId="1788"/>
    <cellStyle name="40% - Accent4 8 2 2 2 2" xfId="1789"/>
    <cellStyle name="40% - Accent4 8 2 2 3" xfId="1790"/>
    <cellStyle name="40% - Accent4 8 2 2 4" xfId="1791"/>
    <cellStyle name="40% - Accent4 8 2 3" xfId="1792"/>
    <cellStyle name="40% - Accent4 8 2 3 2" xfId="1793"/>
    <cellStyle name="40% - Accent4 8 2 4" xfId="1794"/>
    <cellStyle name="40% - Accent4 8 2 5" xfId="1795"/>
    <cellStyle name="40% - Accent4 8 3" xfId="1796"/>
    <cellStyle name="40% - Accent4 8 3 2" xfId="1797"/>
    <cellStyle name="40% - Accent4 8 3 2 2" xfId="1798"/>
    <cellStyle name="40% - Accent4 8 3 3" xfId="1799"/>
    <cellStyle name="40% - Accent4 8 3 4" xfId="1800"/>
    <cellStyle name="40% - Accent4 8 4" xfId="1801"/>
    <cellStyle name="40% - Accent4 8 4 2" xfId="1802"/>
    <cellStyle name="40% - Accent4 8 5" xfId="1803"/>
    <cellStyle name="40% - Accent4 8 6" xfId="1804"/>
    <cellStyle name="40% - Accent4 9" xfId="1805"/>
    <cellStyle name="40% - Accent4 9 2" xfId="1806"/>
    <cellStyle name="40% - Accent4 9 2 2" xfId="1807"/>
    <cellStyle name="40% - Accent4 9 2 2 2" xfId="1808"/>
    <cellStyle name="40% - Accent4 9 2 2 2 2" xfId="1809"/>
    <cellStyle name="40% - Accent4 9 2 2 3" xfId="1810"/>
    <cellStyle name="40% - Accent4 9 2 2 4" xfId="1811"/>
    <cellStyle name="40% - Accent4 9 2 3" xfId="1812"/>
    <cellStyle name="40% - Accent4 9 2 3 2" xfId="1813"/>
    <cellStyle name="40% - Accent4 9 2 4" xfId="1814"/>
    <cellStyle name="40% - Accent4 9 2 5" xfId="1815"/>
    <cellStyle name="40% - Accent4 9 3" xfId="1816"/>
    <cellStyle name="40% - Accent4 9 3 2" xfId="1817"/>
    <cellStyle name="40% - Accent4 9 3 2 2" xfId="1818"/>
    <cellStyle name="40% - Accent4 9 3 3" xfId="1819"/>
    <cellStyle name="40% - Accent4 9 3 4" xfId="1820"/>
    <cellStyle name="40% - Accent4 9 4" xfId="1821"/>
    <cellStyle name="40% - Accent4 9 4 2" xfId="1822"/>
    <cellStyle name="40% - Accent4 9 5" xfId="1823"/>
    <cellStyle name="40% - Accent4 9 6" xfId="1824"/>
    <cellStyle name="40% - Accent5 10" xfId="1825"/>
    <cellStyle name="40% - Accent5 10 2" xfId="1826"/>
    <cellStyle name="40% - Accent5 10 2 2" xfId="1827"/>
    <cellStyle name="40% - Accent5 10 2 2 2" xfId="1828"/>
    <cellStyle name="40% - Accent5 10 2 3" xfId="1829"/>
    <cellStyle name="40% - Accent5 10 2 4" xfId="1830"/>
    <cellStyle name="40% - Accent5 10 3" xfId="1831"/>
    <cellStyle name="40% - Accent5 10 3 2" xfId="1832"/>
    <cellStyle name="40% - Accent5 10 4" xfId="1833"/>
    <cellStyle name="40% - Accent5 10 5" xfId="1834"/>
    <cellStyle name="40% - Accent5 11" xfId="1835"/>
    <cellStyle name="40% - Accent5 11 2" xfId="1836"/>
    <cellStyle name="40% - Accent5 11 2 2" xfId="1837"/>
    <cellStyle name="40% - Accent5 11 2 2 2" xfId="1838"/>
    <cellStyle name="40% - Accent5 11 2 3" xfId="1839"/>
    <cellStyle name="40% - Accent5 11 2 4" xfId="1840"/>
    <cellStyle name="40% - Accent5 11 3" xfId="1841"/>
    <cellStyle name="40% - Accent5 11 3 2" xfId="1842"/>
    <cellStyle name="40% - Accent5 11 4" xfId="1843"/>
    <cellStyle name="40% - Accent5 11 5" xfId="1844"/>
    <cellStyle name="40% - Accent5 12" xfId="1845"/>
    <cellStyle name="40% - Accent5 12 2" xfId="1846"/>
    <cellStyle name="40% - Accent5 12 2 2" xfId="1847"/>
    <cellStyle name="40% - Accent5 12 3" xfId="1848"/>
    <cellStyle name="40% - Accent5 12 4" xfId="1849"/>
    <cellStyle name="40% - Accent5 13" xfId="1850"/>
    <cellStyle name="40% - Accent5 13 2" xfId="1851"/>
    <cellStyle name="40% - Accent5 14" xfId="1852"/>
    <cellStyle name="40% - Accent5 14 2" xfId="1853"/>
    <cellStyle name="40% - Accent5 15" xfId="1854"/>
    <cellStyle name="40% - Accent5 16" xfId="1855"/>
    <cellStyle name="40% - Accent5 2" xfId="1856"/>
    <cellStyle name="40% - Accent5 2 2" xfId="1857"/>
    <cellStyle name="40% - Accent5 2 2 2" xfId="1858"/>
    <cellStyle name="40% - Accent5 2 2 2 2" xfId="1859"/>
    <cellStyle name="40% - Accent5 2 2 2 2 2" xfId="1860"/>
    <cellStyle name="40% - Accent5 2 2 2 2 2 2" xfId="1861"/>
    <cellStyle name="40% - Accent5 2 2 2 2 3" xfId="1862"/>
    <cellStyle name="40% - Accent5 2 2 2 2 4" xfId="1863"/>
    <cellStyle name="40% - Accent5 2 2 2 3" xfId="1864"/>
    <cellStyle name="40% - Accent5 2 2 2 3 2" xfId="1865"/>
    <cellStyle name="40% - Accent5 2 2 2 4" xfId="1866"/>
    <cellStyle name="40% - Accent5 2 2 2 5" xfId="1867"/>
    <cellStyle name="40% - Accent5 2 2 3" xfId="1868"/>
    <cellStyle name="40% - Accent5 2 2 3 2" xfId="1869"/>
    <cellStyle name="40% - Accent5 2 2 3 2 2" xfId="1870"/>
    <cellStyle name="40% - Accent5 2 2 3 3" xfId="1871"/>
    <cellStyle name="40% - Accent5 2 2 3 4" xfId="1872"/>
    <cellStyle name="40% - Accent5 2 2 4" xfId="1873"/>
    <cellStyle name="40% - Accent5 2 2 4 2" xfId="1874"/>
    <cellStyle name="40% - Accent5 2 2 5" xfId="1875"/>
    <cellStyle name="40% - Accent5 2 2 5 2" xfId="1876"/>
    <cellStyle name="40% - Accent5 2 2 6" xfId="1877"/>
    <cellStyle name="40% - Accent5 2 2 7" xfId="1878"/>
    <cellStyle name="40% - Accent5 2 3" xfId="1879"/>
    <cellStyle name="40% - Accent5 2 3 2" xfId="1880"/>
    <cellStyle name="40% - Accent5 2 3 2 2" xfId="1881"/>
    <cellStyle name="40% - Accent5 2 3 2 2 2" xfId="1882"/>
    <cellStyle name="40% - Accent5 2 3 2 3" xfId="1883"/>
    <cellStyle name="40% - Accent5 2 3 2 4" xfId="1884"/>
    <cellStyle name="40% - Accent5 2 3 3" xfId="1885"/>
    <cellStyle name="40% - Accent5 2 3 3 2" xfId="1886"/>
    <cellStyle name="40% - Accent5 2 3 4" xfId="1887"/>
    <cellStyle name="40% - Accent5 2 3 5" xfId="1888"/>
    <cellStyle name="40% - Accent5 2 4" xfId="1889"/>
    <cellStyle name="40% - Accent5 2 4 2" xfId="1890"/>
    <cellStyle name="40% - Accent5 2 4 2 2" xfId="1891"/>
    <cellStyle name="40% - Accent5 2 4 3" xfId="1892"/>
    <cellStyle name="40% - Accent5 2 4 4" xfId="1893"/>
    <cellStyle name="40% - Accent5 2 5" xfId="1894"/>
    <cellStyle name="40% - Accent5 2 5 2" xfId="1895"/>
    <cellStyle name="40% - Accent5 2 6" xfId="1896"/>
    <cellStyle name="40% - Accent5 2 6 2" xfId="1897"/>
    <cellStyle name="40% - Accent5 2 7" xfId="1898"/>
    <cellStyle name="40% - Accent5 2 8" xfId="1899"/>
    <cellStyle name="40% - Accent5 3" xfId="1900"/>
    <cellStyle name="40% - Accent5 3 2" xfId="1901"/>
    <cellStyle name="40% - Accent5 4" xfId="1902"/>
    <cellStyle name="40% - Accent5 4 2" xfId="1903"/>
    <cellStyle name="40% - Accent5 4 2 2" xfId="1904"/>
    <cellStyle name="40% - Accent5 4 2 2 2" xfId="1905"/>
    <cellStyle name="40% - Accent5 4 2 2 2 2" xfId="1906"/>
    <cellStyle name="40% - Accent5 4 2 2 3" xfId="1907"/>
    <cellStyle name="40% - Accent5 4 2 2 4" xfId="1908"/>
    <cellStyle name="40% - Accent5 4 2 3" xfId="1909"/>
    <cellStyle name="40% - Accent5 4 2 3 2" xfId="1910"/>
    <cellStyle name="40% - Accent5 4 2 4" xfId="1911"/>
    <cellStyle name="40% - Accent5 4 2 5" xfId="1912"/>
    <cellStyle name="40% - Accent5 4 3" xfId="1913"/>
    <cellStyle name="40% - Accent5 4 3 2" xfId="1914"/>
    <cellStyle name="40% - Accent5 4 3 2 2" xfId="1915"/>
    <cellStyle name="40% - Accent5 4 3 3" xfId="1916"/>
    <cellStyle name="40% - Accent5 4 3 4" xfId="1917"/>
    <cellStyle name="40% - Accent5 4 4" xfId="1918"/>
    <cellStyle name="40% - Accent5 4 4 2" xfId="1919"/>
    <cellStyle name="40% - Accent5 4 5" xfId="1920"/>
    <cellStyle name="40% - Accent5 4 5 2" xfId="1921"/>
    <cellStyle name="40% - Accent5 4 6" xfId="1922"/>
    <cellStyle name="40% - Accent5 4 7" xfId="1923"/>
    <cellStyle name="40% - Accent5 5" xfId="1924"/>
    <cellStyle name="40% - Accent5 5 2" xfId="1925"/>
    <cellStyle name="40% - Accent5 5 2 2" xfId="1926"/>
    <cellStyle name="40% - Accent5 5 2 2 2" xfId="1927"/>
    <cellStyle name="40% - Accent5 5 2 2 2 2" xfId="1928"/>
    <cellStyle name="40% - Accent5 5 2 2 3" xfId="1929"/>
    <cellStyle name="40% - Accent5 5 2 2 4" xfId="1930"/>
    <cellStyle name="40% - Accent5 5 2 3" xfId="1931"/>
    <cellStyle name="40% - Accent5 5 2 3 2" xfId="1932"/>
    <cellStyle name="40% - Accent5 5 2 4" xfId="1933"/>
    <cellStyle name="40% - Accent5 5 2 5" xfId="1934"/>
    <cellStyle name="40% - Accent5 5 3" xfId="1935"/>
    <cellStyle name="40% - Accent5 5 3 2" xfId="1936"/>
    <cellStyle name="40% - Accent5 5 3 2 2" xfId="1937"/>
    <cellStyle name="40% - Accent5 5 3 3" xfId="1938"/>
    <cellStyle name="40% - Accent5 5 3 4" xfId="1939"/>
    <cellStyle name="40% - Accent5 5 4" xfId="1940"/>
    <cellStyle name="40% - Accent5 5 4 2" xfId="1941"/>
    <cellStyle name="40% - Accent5 5 5" xfId="1942"/>
    <cellStyle name="40% - Accent5 5 5 2" xfId="1943"/>
    <cellStyle name="40% - Accent5 5 6" xfId="1944"/>
    <cellStyle name="40% - Accent5 5 7" xfId="1945"/>
    <cellStyle name="40% - Accent5 6" xfId="1946"/>
    <cellStyle name="40% - Accent5 7" xfId="1947"/>
    <cellStyle name="40% - Accent5 7 2" xfId="1948"/>
    <cellStyle name="40% - Accent5 7 2 2" xfId="1949"/>
    <cellStyle name="40% - Accent5 7 2 2 2" xfId="1950"/>
    <cellStyle name="40% - Accent5 7 2 2 2 2" xfId="1951"/>
    <cellStyle name="40% - Accent5 7 2 2 3" xfId="1952"/>
    <cellStyle name="40% - Accent5 7 2 2 4" xfId="1953"/>
    <cellStyle name="40% - Accent5 7 2 3" xfId="1954"/>
    <cellStyle name="40% - Accent5 7 2 3 2" xfId="1955"/>
    <cellStyle name="40% - Accent5 7 2 4" xfId="1956"/>
    <cellStyle name="40% - Accent5 7 2 5" xfId="1957"/>
    <cellStyle name="40% - Accent5 7 3" xfId="1958"/>
    <cellStyle name="40% - Accent5 7 3 2" xfId="1959"/>
    <cellStyle name="40% - Accent5 7 3 2 2" xfId="1960"/>
    <cellStyle name="40% - Accent5 7 3 3" xfId="1961"/>
    <cellStyle name="40% - Accent5 7 3 4" xfId="1962"/>
    <cellStyle name="40% - Accent5 7 4" xfId="1963"/>
    <cellStyle name="40% - Accent5 7 4 2" xfId="1964"/>
    <cellStyle name="40% - Accent5 7 5" xfId="1965"/>
    <cellStyle name="40% - Accent5 7 6" xfId="1966"/>
    <cellStyle name="40% - Accent5 8" xfId="1967"/>
    <cellStyle name="40% - Accent5 8 2" xfId="1968"/>
    <cellStyle name="40% - Accent5 8 2 2" xfId="1969"/>
    <cellStyle name="40% - Accent5 8 2 2 2" xfId="1970"/>
    <cellStyle name="40% - Accent5 8 2 2 2 2" xfId="1971"/>
    <cellStyle name="40% - Accent5 8 2 2 3" xfId="1972"/>
    <cellStyle name="40% - Accent5 8 2 2 4" xfId="1973"/>
    <cellStyle name="40% - Accent5 8 2 3" xfId="1974"/>
    <cellStyle name="40% - Accent5 8 2 3 2" xfId="1975"/>
    <cellStyle name="40% - Accent5 8 2 4" xfId="1976"/>
    <cellStyle name="40% - Accent5 8 2 5" xfId="1977"/>
    <cellStyle name="40% - Accent5 8 3" xfId="1978"/>
    <cellStyle name="40% - Accent5 8 3 2" xfId="1979"/>
    <cellStyle name="40% - Accent5 8 3 2 2" xfId="1980"/>
    <cellStyle name="40% - Accent5 8 3 3" xfId="1981"/>
    <cellStyle name="40% - Accent5 8 3 4" xfId="1982"/>
    <cellStyle name="40% - Accent5 8 4" xfId="1983"/>
    <cellStyle name="40% - Accent5 8 4 2" xfId="1984"/>
    <cellStyle name="40% - Accent5 8 5" xfId="1985"/>
    <cellStyle name="40% - Accent5 8 6" xfId="1986"/>
    <cellStyle name="40% - Accent5 9" xfId="1987"/>
    <cellStyle name="40% - Accent5 9 2" xfId="1988"/>
    <cellStyle name="40% - Accent5 9 2 2" xfId="1989"/>
    <cellStyle name="40% - Accent5 9 2 2 2" xfId="1990"/>
    <cellStyle name="40% - Accent5 9 2 2 2 2" xfId="1991"/>
    <cellStyle name="40% - Accent5 9 2 2 3" xfId="1992"/>
    <cellStyle name="40% - Accent5 9 2 2 4" xfId="1993"/>
    <cellStyle name="40% - Accent5 9 2 3" xfId="1994"/>
    <cellStyle name="40% - Accent5 9 2 3 2" xfId="1995"/>
    <cellStyle name="40% - Accent5 9 2 4" xfId="1996"/>
    <cellStyle name="40% - Accent5 9 2 5" xfId="1997"/>
    <cellStyle name="40% - Accent5 9 3" xfId="1998"/>
    <cellStyle name="40% - Accent5 9 3 2" xfId="1999"/>
    <cellStyle name="40% - Accent5 9 3 2 2" xfId="2000"/>
    <cellStyle name="40% - Accent5 9 3 3" xfId="2001"/>
    <cellStyle name="40% - Accent5 9 3 4" xfId="2002"/>
    <cellStyle name="40% - Accent5 9 4" xfId="2003"/>
    <cellStyle name="40% - Accent5 9 4 2" xfId="2004"/>
    <cellStyle name="40% - Accent5 9 5" xfId="2005"/>
    <cellStyle name="40% - Accent5 9 6" xfId="2006"/>
    <cellStyle name="40% - Accent6 10" xfId="2007"/>
    <cellStyle name="40% - Accent6 10 2" xfId="2008"/>
    <cellStyle name="40% - Accent6 10 2 2" xfId="2009"/>
    <cellStyle name="40% - Accent6 10 2 2 2" xfId="2010"/>
    <cellStyle name="40% - Accent6 10 2 3" xfId="2011"/>
    <cellStyle name="40% - Accent6 10 2 4" xfId="2012"/>
    <cellStyle name="40% - Accent6 10 3" xfId="2013"/>
    <cellStyle name="40% - Accent6 10 3 2" xfId="2014"/>
    <cellStyle name="40% - Accent6 10 4" xfId="2015"/>
    <cellStyle name="40% - Accent6 10 5" xfId="2016"/>
    <cellStyle name="40% - Accent6 11" xfId="2017"/>
    <cellStyle name="40% - Accent6 11 2" xfId="2018"/>
    <cellStyle name="40% - Accent6 11 2 2" xfId="2019"/>
    <cellStyle name="40% - Accent6 11 2 2 2" xfId="2020"/>
    <cellStyle name="40% - Accent6 11 2 3" xfId="2021"/>
    <cellStyle name="40% - Accent6 11 2 4" xfId="2022"/>
    <cellStyle name="40% - Accent6 11 3" xfId="2023"/>
    <cellStyle name="40% - Accent6 11 3 2" xfId="2024"/>
    <cellStyle name="40% - Accent6 11 4" xfId="2025"/>
    <cellStyle name="40% - Accent6 11 5" xfId="2026"/>
    <cellStyle name="40% - Accent6 12" xfId="2027"/>
    <cellStyle name="40% - Accent6 12 2" xfId="2028"/>
    <cellStyle name="40% - Accent6 12 2 2" xfId="2029"/>
    <cellStyle name="40% - Accent6 12 3" xfId="2030"/>
    <cellStyle name="40% - Accent6 12 4" xfId="2031"/>
    <cellStyle name="40% - Accent6 13" xfId="2032"/>
    <cellStyle name="40% - Accent6 13 2" xfId="2033"/>
    <cellStyle name="40% - Accent6 14" xfId="2034"/>
    <cellStyle name="40% - Accent6 14 2" xfId="2035"/>
    <cellStyle name="40% - Accent6 15" xfId="2036"/>
    <cellStyle name="40% - Accent6 16" xfId="2037"/>
    <cellStyle name="40% - Accent6 2" xfId="2038"/>
    <cellStyle name="40% - Accent6 2 2" xfId="2039"/>
    <cellStyle name="40% - Accent6 2 2 2" xfId="2040"/>
    <cellStyle name="40% - Accent6 2 2 2 2" xfId="2041"/>
    <cellStyle name="40% - Accent6 2 2 2 2 2" xfId="2042"/>
    <cellStyle name="40% - Accent6 2 2 2 2 2 2" xfId="2043"/>
    <cellStyle name="40% - Accent6 2 2 2 2 3" xfId="2044"/>
    <cellStyle name="40% - Accent6 2 2 2 2 4" xfId="2045"/>
    <cellStyle name="40% - Accent6 2 2 2 3" xfId="2046"/>
    <cellStyle name="40% - Accent6 2 2 2 3 2" xfId="2047"/>
    <cellStyle name="40% - Accent6 2 2 2 4" xfId="2048"/>
    <cellStyle name="40% - Accent6 2 2 2 5" xfId="2049"/>
    <cellStyle name="40% - Accent6 2 2 3" xfId="2050"/>
    <cellStyle name="40% - Accent6 2 2 3 2" xfId="2051"/>
    <cellStyle name="40% - Accent6 2 2 3 2 2" xfId="2052"/>
    <cellStyle name="40% - Accent6 2 2 3 3" xfId="2053"/>
    <cellStyle name="40% - Accent6 2 2 3 4" xfId="2054"/>
    <cellStyle name="40% - Accent6 2 2 4" xfId="2055"/>
    <cellStyle name="40% - Accent6 2 2 4 2" xfId="2056"/>
    <cellStyle name="40% - Accent6 2 2 5" xfId="2057"/>
    <cellStyle name="40% - Accent6 2 2 5 2" xfId="2058"/>
    <cellStyle name="40% - Accent6 2 2 6" xfId="2059"/>
    <cellStyle name="40% - Accent6 2 2 7" xfId="2060"/>
    <cellStyle name="40% - Accent6 2 3" xfId="2061"/>
    <cellStyle name="40% - Accent6 2 3 2" xfId="2062"/>
    <cellStyle name="40% - Accent6 2 3 2 2" xfId="2063"/>
    <cellStyle name="40% - Accent6 2 3 2 2 2" xfId="2064"/>
    <cellStyle name="40% - Accent6 2 3 2 3" xfId="2065"/>
    <cellStyle name="40% - Accent6 2 3 2 4" xfId="2066"/>
    <cellStyle name="40% - Accent6 2 3 3" xfId="2067"/>
    <cellStyle name="40% - Accent6 2 3 3 2" xfId="2068"/>
    <cellStyle name="40% - Accent6 2 3 4" xfId="2069"/>
    <cellStyle name="40% - Accent6 2 3 5" xfId="2070"/>
    <cellStyle name="40% - Accent6 2 4" xfId="2071"/>
    <cellStyle name="40% - Accent6 2 4 2" xfId="2072"/>
    <cellStyle name="40% - Accent6 2 4 2 2" xfId="2073"/>
    <cellStyle name="40% - Accent6 2 4 3" xfId="2074"/>
    <cellStyle name="40% - Accent6 2 4 4" xfId="2075"/>
    <cellStyle name="40% - Accent6 2 5" xfId="2076"/>
    <cellStyle name="40% - Accent6 2 5 2" xfId="2077"/>
    <cellStyle name="40% - Accent6 2 6" xfId="2078"/>
    <cellStyle name="40% - Accent6 2 6 2" xfId="2079"/>
    <cellStyle name="40% - Accent6 2 7" xfId="2080"/>
    <cellStyle name="40% - Accent6 2 8" xfId="2081"/>
    <cellStyle name="40% - Accent6 3" xfId="2082"/>
    <cellStyle name="40% - Accent6 3 2" xfId="2083"/>
    <cellStyle name="40% - Accent6 4" xfId="2084"/>
    <cellStyle name="40% - Accent6 4 2" xfId="2085"/>
    <cellStyle name="40% - Accent6 4 2 2" xfId="2086"/>
    <cellStyle name="40% - Accent6 4 2 2 2" xfId="2087"/>
    <cellStyle name="40% - Accent6 4 2 2 2 2" xfId="2088"/>
    <cellStyle name="40% - Accent6 4 2 2 3" xfId="2089"/>
    <cellStyle name="40% - Accent6 4 2 2 4" xfId="2090"/>
    <cellStyle name="40% - Accent6 4 2 3" xfId="2091"/>
    <cellStyle name="40% - Accent6 4 2 3 2" xfId="2092"/>
    <cellStyle name="40% - Accent6 4 2 4" xfId="2093"/>
    <cellStyle name="40% - Accent6 4 2 5" xfId="2094"/>
    <cellStyle name="40% - Accent6 4 3" xfId="2095"/>
    <cellStyle name="40% - Accent6 4 3 2" xfId="2096"/>
    <cellStyle name="40% - Accent6 4 3 2 2" xfId="2097"/>
    <cellStyle name="40% - Accent6 4 3 3" xfId="2098"/>
    <cellStyle name="40% - Accent6 4 3 4" xfId="2099"/>
    <cellStyle name="40% - Accent6 4 4" xfId="2100"/>
    <cellStyle name="40% - Accent6 4 4 2" xfId="2101"/>
    <cellStyle name="40% - Accent6 4 5" xfId="2102"/>
    <cellStyle name="40% - Accent6 4 5 2" xfId="2103"/>
    <cellStyle name="40% - Accent6 4 6" xfId="2104"/>
    <cellStyle name="40% - Accent6 4 7" xfId="2105"/>
    <cellStyle name="40% - Accent6 5" xfId="2106"/>
    <cellStyle name="40% - Accent6 5 2" xfId="2107"/>
    <cellStyle name="40% - Accent6 5 2 2" xfId="2108"/>
    <cellStyle name="40% - Accent6 5 2 2 2" xfId="2109"/>
    <cellStyle name="40% - Accent6 5 2 2 2 2" xfId="2110"/>
    <cellStyle name="40% - Accent6 5 2 2 3" xfId="2111"/>
    <cellStyle name="40% - Accent6 5 2 2 4" xfId="2112"/>
    <cellStyle name="40% - Accent6 5 2 3" xfId="2113"/>
    <cellStyle name="40% - Accent6 5 2 3 2" xfId="2114"/>
    <cellStyle name="40% - Accent6 5 2 4" xfId="2115"/>
    <cellStyle name="40% - Accent6 5 2 5" xfId="2116"/>
    <cellStyle name="40% - Accent6 5 3" xfId="2117"/>
    <cellStyle name="40% - Accent6 5 3 2" xfId="2118"/>
    <cellStyle name="40% - Accent6 5 3 2 2" xfId="2119"/>
    <cellStyle name="40% - Accent6 5 3 3" xfId="2120"/>
    <cellStyle name="40% - Accent6 5 3 4" xfId="2121"/>
    <cellStyle name="40% - Accent6 5 4" xfId="2122"/>
    <cellStyle name="40% - Accent6 5 4 2" xfId="2123"/>
    <cellStyle name="40% - Accent6 5 5" xfId="2124"/>
    <cellStyle name="40% - Accent6 5 5 2" xfId="2125"/>
    <cellStyle name="40% - Accent6 5 6" xfId="2126"/>
    <cellStyle name="40% - Accent6 5 7" xfId="2127"/>
    <cellStyle name="40% - Accent6 6" xfId="2128"/>
    <cellStyle name="40% - Accent6 7" xfId="2129"/>
    <cellStyle name="40% - Accent6 7 2" xfId="2130"/>
    <cellStyle name="40% - Accent6 7 2 2" xfId="2131"/>
    <cellStyle name="40% - Accent6 7 2 2 2" xfId="2132"/>
    <cellStyle name="40% - Accent6 7 2 2 2 2" xfId="2133"/>
    <cellStyle name="40% - Accent6 7 2 2 3" xfId="2134"/>
    <cellStyle name="40% - Accent6 7 2 2 4" xfId="2135"/>
    <cellStyle name="40% - Accent6 7 2 3" xfId="2136"/>
    <cellStyle name="40% - Accent6 7 2 3 2" xfId="2137"/>
    <cellStyle name="40% - Accent6 7 2 4" xfId="2138"/>
    <cellStyle name="40% - Accent6 7 2 5" xfId="2139"/>
    <cellStyle name="40% - Accent6 7 3" xfId="2140"/>
    <cellStyle name="40% - Accent6 7 3 2" xfId="2141"/>
    <cellStyle name="40% - Accent6 7 3 2 2" xfId="2142"/>
    <cellStyle name="40% - Accent6 7 3 3" xfId="2143"/>
    <cellStyle name="40% - Accent6 7 3 4" xfId="2144"/>
    <cellStyle name="40% - Accent6 7 4" xfId="2145"/>
    <cellStyle name="40% - Accent6 7 4 2" xfId="2146"/>
    <cellStyle name="40% - Accent6 7 5" xfId="2147"/>
    <cellStyle name="40% - Accent6 7 6" xfId="2148"/>
    <cellStyle name="40% - Accent6 8" xfId="2149"/>
    <cellStyle name="40% - Accent6 8 2" xfId="2150"/>
    <cellStyle name="40% - Accent6 8 2 2" xfId="2151"/>
    <cellStyle name="40% - Accent6 8 2 2 2" xfId="2152"/>
    <cellStyle name="40% - Accent6 8 2 2 2 2" xfId="2153"/>
    <cellStyle name="40% - Accent6 8 2 2 3" xfId="2154"/>
    <cellStyle name="40% - Accent6 8 2 2 4" xfId="2155"/>
    <cellStyle name="40% - Accent6 8 2 3" xfId="2156"/>
    <cellStyle name="40% - Accent6 8 2 3 2" xfId="2157"/>
    <cellStyle name="40% - Accent6 8 2 4" xfId="2158"/>
    <cellStyle name="40% - Accent6 8 2 5" xfId="2159"/>
    <cellStyle name="40% - Accent6 8 3" xfId="2160"/>
    <cellStyle name="40% - Accent6 8 3 2" xfId="2161"/>
    <cellStyle name="40% - Accent6 8 3 2 2" xfId="2162"/>
    <cellStyle name="40% - Accent6 8 3 3" xfId="2163"/>
    <cellStyle name="40% - Accent6 8 3 4" xfId="2164"/>
    <cellStyle name="40% - Accent6 8 4" xfId="2165"/>
    <cellStyle name="40% - Accent6 8 4 2" xfId="2166"/>
    <cellStyle name="40% - Accent6 8 5" xfId="2167"/>
    <cellStyle name="40% - Accent6 8 6" xfId="2168"/>
    <cellStyle name="40% - Accent6 9" xfId="2169"/>
    <cellStyle name="40% - Accent6 9 2" xfId="2170"/>
    <cellStyle name="40% - Accent6 9 2 2" xfId="2171"/>
    <cellStyle name="40% - Accent6 9 2 2 2" xfId="2172"/>
    <cellStyle name="40% - Accent6 9 2 2 2 2" xfId="2173"/>
    <cellStyle name="40% - Accent6 9 2 2 3" xfId="2174"/>
    <cellStyle name="40% - Accent6 9 2 2 4" xfId="2175"/>
    <cellStyle name="40% - Accent6 9 2 3" xfId="2176"/>
    <cellStyle name="40% - Accent6 9 2 3 2" xfId="2177"/>
    <cellStyle name="40% - Accent6 9 2 4" xfId="2178"/>
    <cellStyle name="40% - Accent6 9 2 5" xfId="2179"/>
    <cellStyle name="40% - Accent6 9 3" xfId="2180"/>
    <cellStyle name="40% - Accent6 9 3 2" xfId="2181"/>
    <cellStyle name="40% - Accent6 9 3 2 2" xfId="2182"/>
    <cellStyle name="40% - Accent6 9 3 3" xfId="2183"/>
    <cellStyle name="40% - Accent6 9 3 4" xfId="2184"/>
    <cellStyle name="40% - Accent6 9 4" xfId="2185"/>
    <cellStyle name="40% - Accent6 9 4 2" xfId="2186"/>
    <cellStyle name="40% - Accent6 9 5" xfId="2187"/>
    <cellStyle name="40% - Accent6 9 6" xfId="2188"/>
    <cellStyle name="60% - Accent1 2" xfId="2189"/>
    <cellStyle name="60% - Accent1 3" xfId="2190"/>
    <cellStyle name="60% - Accent2 2" xfId="2191"/>
    <cellStyle name="60% - Accent2 3" xfId="2192"/>
    <cellStyle name="60% - Accent3 2" xfId="2193"/>
    <cellStyle name="60% - Accent3 3" xfId="2194"/>
    <cellStyle name="60% - Accent4 2" xfId="2195"/>
    <cellStyle name="60% - Accent4 3" xfId="2196"/>
    <cellStyle name="60% - Accent5 2" xfId="2197"/>
    <cellStyle name="60% - Accent5 3" xfId="2198"/>
    <cellStyle name="60% - Accent6 2" xfId="2199"/>
    <cellStyle name="60% - Accent6 3" xfId="2200"/>
    <cellStyle name="Accent1 2" xfId="2201"/>
    <cellStyle name="Accent1 3" xfId="2202"/>
    <cellStyle name="Accent2 2" xfId="2203"/>
    <cellStyle name="Accent2 3" xfId="2204"/>
    <cellStyle name="Accent3 2" xfId="2205"/>
    <cellStyle name="Accent3 3" xfId="2206"/>
    <cellStyle name="Accent4 2" xfId="2207"/>
    <cellStyle name="Accent4 3" xfId="2208"/>
    <cellStyle name="Accent5 2" xfId="2209"/>
    <cellStyle name="Accent5 3" xfId="2210"/>
    <cellStyle name="Accent6 2" xfId="2211"/>
    <cellStyle name="Accent6 3" xfId="2212"/>
    <cellStyle name="Bad 2" xfId="2213"/>
    <cellStyle name="Bad 3" xfId="2214"/>
    <cellStyle name="Calculation 2" xfId="2215"/>
    <cellStyle name="Calculation 3" xfId="2216"/>
    <cellStyle name="Check Cell 2" xfId="2217"/>
    <cellStyle name="Check Cell 3" xfId="2218"/>
    <cellStyle name="Comma" xfId="1" builtinId="3"/>
    <cellStyle name="Comma [0] 2" xfId="2219"/>
    <cellStyle name="Comma [0] 2 2" xfId="2220"/>
    <cellStyle name="Comma 10" xfId="2221"/>
    <cellStyle name="Comma 10 2" xfId="2222"/>
    <cellStyle name="Comma 11" xfId="2223"/>
    <cellStyle name="Comma 12" xfId="2224"/>
    <cellStyle name="Comma 12 2" xfId="2225"/>
    <cellStyle name="Comma 12 2 2" xfId="2226"/>
    <cellStyle name="Comma 12 2 2 2" xfId="2227"/>
    <cellStyle name="Comma 12 2 2 2 2" xfId="2228"/>
    <cellStyle name="Comma 12 2 2 3" xfId="2229"/>
    <cellStyle name="Comma 12 2 2 4" xfId="2230"/>
    <cellStyle name="Comma 12 2 3" xfId="2231"/>
    <cellStyle name="Comma 12 2 3 2" xfId="2232"/>
    <cellStyle name="Comma 12 2 4" xfId="2233"/>
    <cellStyle name="Comma 12 2 5" xfId="2234"/>
    <cellStyle name="Comma 12 3" xfId="2235"/>
    <cellStyle name="Comma 12 3 2" xfId="2236"/>
    <cellStyle name="Comma 12 3 2 2" xfId="2237"/>
    <cellStyle name="Comma 12 3 3" xfId="2238"/>
    <cellStyle name="Comma 12 3 4" xfId="2239"/>
    <cellStyle name="Comma 12 4" xfId="2240"/>
    <cellStyle name="Comma 12 4 2" xfId="2241"/>
    <cellStyle name="Comma 12 5" xfId="2242"/>
    <cellStyle name="Comma 12 6" xfId="2243"/>
    <cellStyle name="Comma 13" xfId="2244"/>
    <cellStyle name="Comma 14" xfId="2245"/>
    <cellStyle name="Comma 15" xfId="2246"/>
    <cellStyle name="Comma 16" xfId="2247"/>
    <cellStyle name="Comma 17" xfId="2248"/>
    <cellStyle name="Comma 18" xfId="2249"/>
    <cellStyle name="Comma 19" xfId="2250"/>
    <cellStyle name="Comma 2" xfId="2251"/>
    <cellStyle name="Comma 2 2" xfId="2252"/>
    <cellStyle name="Comma 2 2 2" xfId="2253"/>
    <cellStyle name="Comma 2 3" xfId="2254"/>
    <cellStyle name="Comma 2 3 2" xfId="2982"/>
    <cellStyle name="Comma 2 4" xfId="2255"/>
    <cellStyle name="Comma 20" xfId="2256"/>
    <cellStyle name="Comma 20 2" xfId="2257"/>
    <cellStyle name="Comma 20 2 2" xfId="2258"/>
    <cellStyle name="Comma 20 3" xfId="2259"/>
    <cellStyle name="Comma 20 4" xfId="2260"/>
    <cellStyle name="Comma 21" xfId="2261"/>
    <cellStyle name="Comma 21 2" xfId="2262"/>
    <cellStyle name="Comma 21 2 2" xfId="2263"/>
    <cellStyle name="Comma 21 3" xfId="2264"/>
    <cellStyle name="Comma 21 4" xfId="2265"/>
    <cellStyle name="Comma 22" xfId="2266"/>
    <cellStyle name="Comma 23" xfId="2267"/>
    <cellStyle name="Comma 24" xfId="2268"/>
    <cellStyle name="Comma 24 2" xfId="2269"/>
    <cellStyle name="Comma 25" xfId="2270"/>
    <cellStyle name="Comma 25 2" xfId="2271"/>
    <cellStyle name="Comma 26" xfId="2272"/>
    <cellStyle name="Comma 26 2" xfId="2273"/>
    <cellStyle name="Comma 27" xfId="2274"/>
    <cellStyle name="Comma 27 2" xfId="2275"/>
    <cellStyle name="Comma 28" xfId="2276"/>
    <cellStyle name="Comma 28 2" xfId="2277"/>
    <cellStyle name="Comma 29" xfId="2278"/>
    <cellStyle name="Comma 29 2" xfId="2279"/>
    <cellStyle name="Comma 3" xfId="2280"/>
    <cellStyle name="Comma 3 2" xfId="2281"/>
    <cellStyle name="Comma 3 2 2" xfId="2282"/>
    <cellStyle name="Comma 3 3" xfId="2283"/>
    <cellStyle name="Comma 30" xfId="2284"/>
    <cellStyle name="Comma 30 2" xfId="2285"/>
    <cellStyle name="Comma 31" xfId="2286"/>
    <cellStyle name="Comma 31 2" xfId="2287"/>
    <cellStyle name="Comma 32" xfId="2288"/>
    <cellStyle name="Comma 32 2" xfId="2289"/>
    <cellStyle name="Comma 33" xfId="2290"/>
    <cellStyle name="Comma 33 2" xfId="2291"/>
    <cellStyle name="Comma 34" xfId="2292"/>
    <cellStyle name="Comma 34 2" xfId="2293"/>
    <cellStyle name="Comma 35" xfId="2294"/>
    <cellStyle name="Comma 35 2" xfId="2295"/>
    <cellStyle name="Comma 36" xfId="2296"/>
    <cellStyle name="Comma 36 2" xfId="2297"/>
    <cellStyle name="Comma 37" xfId="2298"/>
    <cellStyle name="Comma 37 2" xfId="2299"/>
    <cellStyle name="Comma 38" xfId="2300"/>
    <cellStyle name="Comma 38 2" xfId="2301"/>
    <cellStyle name="Comma 39" xfId="2302"/>
    <cellStyle name="Comma 39 2" xfId="2303"/>
    <cellStyle name="Comma 4" xfId="2304"/>
    <cellStyle name="Comma 4 2" xfId="2305"/>
    <cellStyle name="Comma 40" xfId="2306"/>
    <cellStyle name="Comma 40 2" xfId="2307"/>
    <cellStyle name="Comma 41" xfId="2308"/>
    <cellStyle name="Comma 41 2" xfId="2309"/>
    <cellStyle name="Comma 42" xfId="2310"/>
    <cellStyle name="Comma 42 2" xfId="2311"/>
    <cellStyle name="Comma 43" xfId="2312"/>
    <cellStyle name="Comma 43 2" xfId="2313"/>
    <cellStyle name="Comma 44" xfId="2314"/>
    <cellStyle name="Comma 44 2" xfId="2315"/>
    <cellStyle name="Comma 45" xfId="2316"/>
    <cellStyle name="Comma 45 2" xfId="2317"/>
    <cellStyle name="Comma 46" xfId="2318"/>
    <cellStyle name="Comma 46 2" xfId="2319"/>
    <cellStyle name="Comma 47" xfId="2320"/>
    <cellStyle name="Comma 47 2" xfId="2321"/>
    <cellStyle name="Comma 48" xfId="2322"/>
    <cellStyle name="Comma 49" xfId="2323"/>
    <cellStyle name="Comma 5" xfId="2324"/>
    <cellStyle name="Comma 5 2" xfId="2325"/>
    <cellStyle name="Comma 5 2 2" xfId="2326"/>
    <cellStyle name="Comma 5 2 2 2" xfId="2327"/>
    <cellStyle name="Comma 5 2 2 2 2" xfId="2328"/>
    <cellStyle name="Comma 5 2 2 2 2 2" xfId="2329"/>
    <cellStyle name="Comma 5 2 2 2 3" xfId="2330"/>
    <cellStyle name="Comma 5 2 2 2 4" xfId="2331"/>
    <cellStyle name="Comma 5 2 2 3" xfId="2332"/>
    <cellStyle name="Comma 5 2 2 3 2" xfId="2333"/>
    <cellStyle name="Comma 5 2 2 4" xfId="2334"/>
    <cellStyle name="Comma 5 2 2 5" xfId="2335"/>
    <cellStyle name="Comma 5 2 3" xfId="2336"/>
    <cellStyle name="Comma 5 2 3 2" xfId="2337"/>
    <cellStyle name="Comma 5 2 3 2 2" xfId="2338"/>
    <cellStyle name="Comma 5 2 3 3" xfId="2339"/>
    <cellStyle name="Comma 5 2 3 4" xfId="2340"/>
    <cellStyle name="Comma 5 2 4" xfId="2341"/>
    <cellStyle name="Comma 5 2 4 2" xfId="2342"/>
    <cellStyle name="Comma 5 2 5" xfId="2343"/>
    <cellStyle name="Comma 5 2 5 2" xfId="2344"/>
    <cellStyle name="Comma 5 2 6" xfId="2345"/>
    <cellStyle name="Comma 5 2 6 2" xfId="2346"/>
    <cellStyle name="Comma 5 2 7" xfId="2347"/>
    <cellStyle name="Comma 5 3" xfId="2348"/>
    <cellStyle name="Comma 5 4" xfId="2349"/>
    <cellStyle name="Comma 5 5" xfId="2350"/>
    <cellStyle name="Comma 5 6" xfId="2351"/>
    <cellStyle name="Comma 5 6 2" xfId="2352"/>
    <cellStyle name="Comma 5 6 2 2" xfId="2353"/>
    <cellStyle name="Comma 5 6 2 2 2" xfId="2354"/>
    <cellStyle name="Comma 5 6 2 2 2 2" xfId="2355"/>
    <cellStyle name="Comma 5 6 2 2 3" xfId="2356"/>
    <cellStyle name="Comma 5 6 2 2 4" xfId="2357"/>
    <cellStyle name="Comma 5 6 2 3" xfId="2358"/>
    <cellStyle name="Comma 5 6 2 3 2" xfId="2359"/>
    <cellStyle name="Comma 5 6 2 4" xfId="2360"/>
    <cellStyle name="Comma 5 6 2 5" xfId="2361"/>
    <cellStyle name="Comma 5 6 3" xfId="2362"/>
    <cellStyle name="Comma 5 6 3 2" xfId="2363"/>
    <cellStyle name="Comma 5 6 3 2 2" xfId="2364"/>
    <cellStyle name="Comma 5 6 3 3" xfId="2365"/>
    <cellStyle name="Comma 5 6 3 4" xfId="2366"/>
    <cellStyle name="Comma 5 6 4" xfId="2367"/>
    <cellStyle name="Comma 5 6 4 2" xfId="2368"/>
    <cellStyle name="Comma 5 6 5" xfId="2369"/>
    <cellStyle name="Comma 5 6 6" xfId="2370"/>
    <cellStyle name="Comma 5 7" xfId="2371"/>
    <cellStyle name="Comma 5 8" xfId="2372"/>
    <cellStyle name="Comma 5 8 2" xfId="2373"/>
    <cellStyle name="Comma 5 8 2 2" xfId="2374"/>
    <cellStyle name="Comma 5 8 3" xfId="2375"/>
    <cellStyle name="Comma 5 8 4" xfId="2376"/>
    <cellStyle name="Comma 50" xfId="2377"/>
    <cellStyle name="Comma 51" xfId="2378"/>
    <cellStyle name="Comma 52" xfId="2379"/>
    <cellStyle name="Comma 53" xfId="2980"/>
    <cellStyle name="Comma 6" xfId="2380"/>
    <cellStyle name="Comma 6 2" xfId="2381"/>
    <cellStyle name="Comma 6 3" xfId="2382"/>
    <cellStyle name="Comma 6 4" xfId="2383"/>
    <cellStyle name="Comma 6 5" xfId="2384"/>
    <cellStyle name="Comma 6 6" xfId="2385"/>
    <cellStyle name="Comma 7" xfId="2386"/>
    <cellStyle name="Comma 7 2" xfId="2387"/>
    <cellStyle name="Comma 7 2 2" xfId="2388"/>
    <cellStyle name="Comma 7 2 2 2" xfId="2389"/>
    <cellStyle name="Comma 7 2 2 2 2" xfId="2390"/>
    <cellStyle name="Comma 7 2 2 2 2 2" xfId="2391"/>
    <cellStyle name="Comma 7 2 2 2 3" xfId="2392"/>
    <cellStyle name="Comma 7 2 2 2 4" xfId="2393"/>
    <cellStyle name="Comma 7 2 2 3" xfId="2394"/>
    <cellStyle name="Comma 7 2 2 3 2" xfId="2395"/>
    <cellStyle name="Comma 7 2 2 4" xfId="2396"/>
    <cellStyle name="Comma 7 2 2 5" xfId="2397"/>
    <cellStyle name="Comma 7 2 3" xfId="2398"/>
    <cellStyle name="Comma 7 2 3 2" xfId="2399"/>
    <cellStyle name="Comma 7 2 3 2 2" xfId="2400"/>
    <cellStyle name="Comma 7 2 3 3" xfId="2401"/>
    <cellStyle name="Comma 7 2 3 4" xfId="2402"/>
    <cellStyle name="Comma 7 2 4" xfId="2403"/>
    <cellStyle name="Comma 7 2 4 2" xfId="2404"/>
    <cellStyle name="Comma 7 2 5" xfId="2405"/>
    <cellStyle name="Comma 7 2 6" xfId="2406"/>
    <cellStyle name="Comma 7 3" xfId="2407"/>
    <cellStyle name="Comma 7 4" xfId="2408"/>
    <cellStyle name="Comma 7 4 2" xfId="2409"/>
    <cellStyle name="Comma 7 5" xfId="2410"/>
    <cellStyle name="Comma 7 6" xfId="2411"/>
    <cellStyle name="Comma 8" xfId="2412"/>
    <cellStyle name="Comma 8 2" xfId="2413"/>
    <cellStyle name="Comma 8 2 2" xfId="2414"/>
    <cellStyle name="Comma 8 2 2 2" xfId="2415"/>
    <cellStyle name="Comma 8 2 2 2 2" xfId="2416"/>
    <cellStyle name="Comma 8 2 2 3" xfId="2417"/>
    <cellStyle name="Comma 8 2 2 4" xfId="2418"/>
    <cellStyle name="Comma 8 2 3" xfId="2419"/>
    <cellStyle name="Comma 8 2 3 2" xfId="2420"/>
    <cellStyle name="Comma 8 2 4" xfId="2421"/>
    <cellStyle name="Comma 8 2 5" xfId="2422"/>
    <cellStyle name="Comma 8 3" xfId="2423"/>
    <cellStyle name="Comma 8 3 2" xfId="2424"/>
    <cellStyle name="Comma 8 3 2 2" xfId="2425"/>
    <cellStyle name="Comma 8 3 3" xfId="2426"/>
    <cellStyle name="Comma 8 3 4" xfId="2427"/>
    <cellStyle name="Comma 8 4" xfId="2428"/>
    <cellStyle name="Comma 8 4 2" xfId="2429"/>
    <cellStyle name="Comma 8 5" xfId="2430"/>
    <cellStyle name="Comma 8 5 2" xfId="2431"/>
    <cellStyle name="Comma 8 6" xfId="2432"/>
    <cellStyle name="Comma 8 6 2" xfId="2433"/>
    <cellStyle name="Comma 8 7" xfId="2434"/>
    <cellStyle name="Comma 9" xfId="2435"/>
    <cellStyle name="Comma 9 2" xfId="2436"/>
    <cellStyle name="Comma 9 3" xfId="2437"/>
    <cellStyle name="Currency [0] 2" xfId="2438"/>
    <cellStyle name="Currency [0] 2 2" xfId="2439"/>
    <cellStyle name="Currency 2" xfId="2440"/>
    <cellStyle name="Currency 2 2" xfId="2441"/>
    <cellStyle name="Currency 3" xfId="2442"/>
    <cellStyle name="Currency 3 2" xfId="2443"/>
    <cellStyle name="Currency 4" xfId="2444"/>
    <cellStyle name="Currency 4 2" xfId="2445"/>
    <cellStyle name="Currency 5" xfId="2446"/>
    <cellStyle name="Explanatory Text 2" xfId="2447"/>
    <cellStyle name="Explanatory Text 3" xfId="2448"/>
    <cellStyle name="Good 2" xfId="2449"/>
    <cellStyle name="Good 3" xfId="2450"/>
    <cellStyle name="Heading 1 2" xfId="2451"/>
    <cellStyle name="Heading 1 3" xfId="2452"/>
    <cellStyle name="Heading 2 2" xfId="2453"/>
    <cellStyle name="Heading 2 3" xfId="2454"/>
    <cellStyle name="Heading 3 2" xfId="2455"/>
    <cellStyle name="Heading 3 3" xfId="2456"/>
    <cellStyle name="Heading 4 2" xfId="2457"/>
    <cellStyle name="Heading 4 3" xfId="2458"/>
    <cellStyle name="Hyperlink" xfId="4" builtinId="8"/>
    <cellStyle name="Hyperlink 2" xfId="2459"/>
    <cellStyle name="Hyperlink 2 2" xfId="2460"/>
    <cellStyle name="Hyperlink 3" xfId="2461"/>
    <cellStyle name="Hyperlink 3 2" xfId="2462"/>
    <cellStyle name="Input 2" xfId="2463"/>
    <cellStyle name="Input 3" xfId="2464"/>
    <cellStyle name="Linked Cell 2" xfId="2465"/>
    <cellStyle name="Linked Cell 3" xfId="2466"/>
    <cellStyle name="Neutral 2" xfId="2467"/>
    <cellStyle name="Neutral 3" xfId="2468"/>
    <cellStyle name="Normal" xfId="0" builtinId="0"/>
    <cellStyle name="Normal 10" xfId="2469"/>
    <cellStyle name="Normal 10 2" xfId="2470"/>
    <cellStyle name="Normal 11" xfId="2471"/>
    <cellStyle name="Normal 11 2" xfId="2472"/>
    <cellStyle name="Normal 12" xfId="2473"/>
    <cellStyle name="Normal 12 2" xfId="2474"/>
    <cellStyle name="Normal 13" xfId="2475"/>
    <cellStyle name="Normal 13 2" xfId="2476"/>
    <cellStyle name="Normal 13 2 2" xfId="2477"/>
    <cellStyle name="Normal 13 2 2 2" xfId="2478"/>
    <cellStyle name="Normal 13 2 2 2 2" xfId="2479"/>
    <cellStyle name="Normal 13 2 2 2 3" xfId="2984"/>
    <cellStyle name="Normal 13 2 2 3" xfId="2480"/>
    <cellStyle name="Normal 13 2 2 4" xfId="2481"/>
    <cellStyle name="Normal 13 2 3" xfId="2482"/>
    <cellStyle name="Normal 13 2 3 2" xfId="2483"/>
    <cellStyle name="Normal 13 2 4" xfId="2484"/>
    <cellStyle name="Normal 13 2 5" xfId="2485"/>
    <cellStyle name="Normal 13 3" xfId="2486"/>
    <cellStyle name="Normal 13 3 2" xfId="2487"/>
    <cellStyle name="Normal 13 3 2 2" xfId="2488"/>
    <cellStyle name="Normal 13 3 3" xfId="2489"/>
    <cellStyle name="Normal 13 3 4" xfId="2490"/>
    <cellStyle name="Normal 13 4" xfId="2491"/>
    <cellStyle name="Normal 13 4 2" xfId="2492"/>
    <cellStyle name="Normal 13 5" xfId="2493"/>
    <cellStyle name="Normal 13 6" xfId="2494"/>
    <cellStyle name="Normal 14" xfId="2495"/>
    <cellStyle name="Normal 14 2" xfId="2496"/>
    <cellStyle name="Normal 15" xfId="2497"/>
    <cellStyle name="Normal 15 2" xfId="2498"/>
    <cellStyle name="Normal 15 3" xfId="2499"/>
    <cellStyle name="Normal 16" xfId="2500"/>
    <cellStyle name="Normal 16 2" xfId="2501"/>
    <cellStyle name="Normal 16 2 2" xfId="2502"/>
    <cellStyle name="Normal 16 3" xfId="2503"/>
    <cellStyle name="Normal 16 4" xfId="2504"/>
    <cellStyle name="Normal 17" xfId="2505"/>
    <cellStyle name="Normal 18" xfId="2506"/>
    <cellStyle name="Normal 18 2" xfId="2507"/>
    <cellStyle name="Normal 19" xfId="2508"/>
    <cellStyle name="Normal 2" xfId="2509"/>
    <cellStyle name="Normal 2 2" xfId="2510"/>
    <cellStyle name="Normal 2 3" xfId="2511"/>
    <cellStyle name="Normal 2 4" xfId="2512"/>
    <cellStyle name="Normal 3" xfId="2513"/>
    <cellStyle name="Normal 3 10" xfId="2514"/>
    <cellStyle name="Normal 3 10 2" xfId="2515"/>
    <cellStyle name="Normal 3 10 2 2" xfId="2516"/>
    <cellStyle name="Normal 3 10 3" xfId="2517"/>
    <cellStyle name="Normal 3 10 4" xfId="2518"/>
    <cellStyle name="Normal 3 11" xfId="2519"/>
    <cellStyle name="Normal 3 11 2" xfId="2520"/>
    <cellStyle name="Normal 3 12" xfId="2521"/>
    <cellStyle name="Normal 3 12 2" xfId="2522"/>
    <cellStyle name="Normal 3 13" xfId="2523"/>
    <cellStyle name="Normal 3 14" xfId="2524"/>
    <cellStyle name="Normal 3 2" xfId="2525"/>
    <cellStyle name="Normal 3 2 2" xfId="2526"/>
    <cellStyle name="Normal 3 2 2 2" xfId="2527"/>
    <cellStyle name="Normal 3 2 2 2 2" xfId="2528"/>
    <cellStyle name="Normal 3 2 2 2 2 2" xfId="2529"/>
    <cellStyle name="Normal 3 2 2 2 3" xfId="2530"/>
    <cellStyle name="Normal 3 2 2 2 4" xfId="2531"/>
    <cellStyle name="Normal 3 2 2 3" xfId="2532"/>
    <cellStyle name="Normal 3 2 2 3 2" xfId="2533"/>
    <cellStyle name="Normal 3 2 2 4" xfId="2534"/>
    <cellStyle name="Normal 3 2 2 5" xfId="2535"/>
    <cellStyle name="Normal 3 2 3" xfId="2536"/>
    <cellStyle name="Normal 3 2 3 2" xfId="2537"/>
    <cellStyle name="Normal 3 2 3 2 2" xfId="2538"/>
    <cellStyle name="Normal 3 2 3 3" xfId="2539"/>
    <cellStyle name="Normal 3 2 3 4" xfId="2540"/>
    <cellStyle name="Normal 3 2 4" xfId="2541"/>
    <cellStyle name="Normal 3 2 4 2" xfId="2542"/>
    <cellStyle name="Normal 3 2 5" xfId="2543"/>
    <cellStyle name="Normal 3 2 5 2" xfId="2544"/>
    <cellStyle name="Normal 3 2 6" xfId="2545"/>
    <cellStyle name="Normal 3 2 7" xfId="2546"/>
    <cellStyle name="Normal 3 3" xfId="2547"/>
    <cellStyle name="Normal 3 3 2" xfId="2548"/>
    <cellStyle name="Normal 3 3 2 2" xfId="2549"/>
    <cellStyle name="Normal 3 3 2 2 2" xfId="2550"/>
    <cellStyle name="Normal 3 3 2 2 2 2" xfId="2551"/>
    <cellStyle name="Normal 3 3 2 2 3" xfId="2552"/>
    <cellStyle name="Normal 3 3 2 2 4" xfId="2553"/>
    <cellStyle name="Normal 3 3 2 3" xfId="2554"/>
    <cellStyle name="Normal 3 3 2 3 2" xfId="2555"/>
    <cellStyle name="Normal 3 3 2 4" xfId="2556"/>
    <cellStyle name="Normal 3 3 2 5" xfId="2557"/>
    <cellStyle name="Normal 3 3 3" xfId="2558"/>
    <cellStyle name="Normal 3 3 3 2" xfId="2559"/>
    <cellStyle name="Normal 3 3 3 2 2" xfId="2560"/>
    <cellStyle name="Normal 3 3 3 3" xfId="2561"/>
    <cellStyle name="Normal 3 3 3 4" xfId="2562"/>
    <cellStyle name="Normal 3 3 4" xfId="2563"/>
    <cellStyle name="Normal 3 3 4 2" xfId="2564"/>
    <cellStyle name="Normal 3 3 5" xfId="2565"/>
    <cellStyle name="Normal 3 3 5 2" xfId="2566"/>
    <cellStyle name="Normal 3 3 6" xfId="2567"/>
    <cellStyle name="Normal 3 3 7" xfId="2568"/>
    <cellStyle name="Normal 3 4" xfId="2569"/>
    <cellStyle name="Normal 3 4 2" xfId="2570"/>
    <cellStyle name="Normal 3 4 2 2" xfId="2571"/>
    <cellStyle name="Normal 3 4 2 2 2" xfId="2572"/>
    <cellStyle name="Normal 3 4 2 2 2 2" xfId="2573"/>
    <cellStyle name="Normal 3 4 2 2 3" xfId="2574"/>
    <cellStyle name="Normal 3 4 2 2 4" xfId="2575"/>
    <cellStyle name="Normal 3 4 2 3" xfId="2576"/>
    <cellStyle name="Normal 3 4 2 3 2" xfId="2577"/>
    <cellStyle name="Normal 3 4 2 4" xfId="2578"/>
    <cellStyle name="Normal 3 4 2 5" xfId="2579"/>
    <cellStyle name="Normal 3 4 3" xfId="2580"/>
    <cellStyle name="Normal 3 4 3 2" xfId="2581"/>
    <cellStyle name="Normal 3 4 3 2 2" xfId="2582"/>
    <cellStyle name="Normal 3 4 3 3" xfId="2583"/>
    <cellStyle name="Normal 3 4 3 4" xfId="2584"/>
    <cellStyle name="Normal 3 4 4" xfId="2585"/>
    <cellStyle name="Normal 3 4 4 2" xfId="2586"/>
    <cellStyle name="Normal 3 4 5" xfId="2587"/>
    <cellStyle name="Normal 3 4 5 2" xfId="2588"/>
    <cellStyle name="Normal 3 4 6" xfId="2589"/>
    <cellStyle name="Normal 3 4 7" xfId="2590"/>
    <cellStyle name="Normal 3 5" xfId="2591"/>
    <cellStyle name="Normal 3 5 2" xfId="2592"/>
    <cellStyle name="Normal 3 5 2 2" xfId="2593"/>
    <cellStyle name="Normal 3 5 2 2 2" xfId="2594"/>
    <cellStyle name="Normal 3 5 2 2 2 2" xfId="2595"/>
    <cellStyle name="Normal 3 5 2 2 3" xfId="2596"/>
    <cellStyle name="Normal 3 5 2 2 4" xfId="2597"/>
    <cellStyle name="Normal 3 5 2 3" xfId="2598"/>
    <cellStyle name="Normal 3 5 2 3 2" xfId="2599"/>
    <cellStyle name="Normal 3 5 2 4" xfId="2600"/>
    <cellStyle name="Normal 3 5 2 5" xfId="2601"/>
    <cellStyle name="Normal 3 5 3" xfId="2602"/>
    <cellStyle name="Normal 3 5 3 2" xfId="2603"/>
    <cellStyle name="Normal 3 5 3 2 2" xfId="2604"/>
    <cellStyle name="Normal 3 5 3 3" xfId="2605"/>
    <cellStyle name="Normal 3 5 3 4" xfId="2606"/>
    <cellStyle name="Normal 3 5 4" xfId="2607"/>
    <cellStyle name="Normal 3 5 4 2" xfId="2608"/>
    <cellStyle name="Normal 3 5 5" xfId="2609"/>
    <cellStyle name="Normal 3 5 6" xfId="2610"/>
    <cellStyle name="Normal 3 6" xfId="2611"/>
    <cellStyle name="Normal 3 6 2" xfId="2612"/>
    <cellStyle name="Normal 3 6 2 2" xfId="2613"/>
    <cellStyle name="Normal 3 6 2 2 2" xfId="2614"/>
    <cellStyle name="Normal 3 6 2 2 2 2" xfId="2615"/>
    <cellStyle name="Normal 3 6 2 2 3" xfId="2616"/>
    <cellStyle name="Normal 3 6 2 2 4" xfId="2617"/>
    <cellStyle name="Normal 3 6 2 3" xfId="2618"/>
    <cellStyle name="Normal 3 6 2 3 2" xfId="2619"/>
    <cellStyle name="Normal 3 6 2 4" xfId="2620"/>
    <cellStyle name="Normal 3 6 2 5" xfId="2621"/>
    <cellStyle name="Normal 3 6 3" xfId="2622"/>
    <cellStyle name="Normal 3 6 3 2" xfId="2623"/>
    <cellStyle name="Normal 3 6 3 2 2" xfId="2624"/>
    <cellStyle name="Normal 3 6 3 3" xfId="2625"/>
    <cellStyle name="Normal 3 6 3 4" xfId="2626"/>
    <cellStyle name="Normal 3 6 4" xfId="2627"/>
    <cellStyle name="Normal 3 6 4 2" xfId="2628"/>
    <cellStyle name="Normal 3 6 5" xfId="2629"/>
    <cellStyle name="Normal 3 6 6" xfId="2630"/>
    <cellStyle name="Normal 3 7" xfId="2631"/>
    <cellStyle name="Normal 3 7 2" xfId="2632"/>
    <cellStyle name="Normal 3 7 2 2" xfId="2633"/>
    <cellStyle name="Normal 3 7 2 2 2" xfId="2634"/>
    <cellStyle name="Normal 3 7 2 2 2 2" xfId="2635"/>
    <cellStyle name="Normal 3 7 2 2 3" xfId="2636"/>
    <cellStyle name="Normal 3 7 2 2 4" xfId="2637"/>
    <cellStyle name="Normal 3 7 2 3" xfId="2638"/>
    <cellStyle name="Normal 3 7 2 3 2" xfId="2639"/>
    <cellStyle name="Normal 3 7 2 4" xfId="2640"/>
    <cellStyle name="Normal 3 7 2 5" xfId="2641"/>
    <cellStyle name="Normal 3 7 3" xfId="2642"/>
    <cellStyle name="Normal 3 7 3 2" xfId="2643"/>
    <cellStyle name="Normal 3 7 3 2 2" xfId="2644"/>
    <cellStyle name="Normal 3 7 3 3" xfId="2645"/>
    <cellStyle name="Normal 3 7 3 4" xfId="2646"/>
    <cellStyle name="Normal 3 7 4" xfId="2647"/>
    <cellStyle name="Normal 3 7 4 2" xfId="2648"/>
    <cellStyle name="Normal 3 7 5" xfId="2649"/>
    <cellStyle name="Normal 3 7 6" xfId="2650"/>
    <cellStyle name="Normal 3 8" xfId="2651"/>
    <cellStyle name="Normal 3 8 2" xfId="2652"/>
    <cellStyle name="Normal 3 8 2 2" xfId="2653"/>
    <cellStyle name="Normal 3 8 2 2 2" xfId="2654"/>
    <cellStyle name="Normal 3 8 2 3" xfId="2655"/>
    <cellStyle name="Normal 3 8 2 4" xfId="2656"/>
    <cellStyle name="Normal 3 8 3" xfId="2657"/>
    <cellStyle name="Normal 3 8 3 2" xfId="2658"/>
    <cellStyle name="Normal 3 8 4" xfId="2659"/>
    <cellStyle name="Normal 3 8 5" xfId="2660"/>
    <cellStyle name="Normal 3 9" xfId="2661"/>
    <cellStyle name="Normal 3 9 2" xfId="2662"/>
    <cellStyle name="Normal 3 9 2 2" xfId="2663"/>
    <cellStyle name="Normal 3 9 2 2 2" xfId="2664"/>
    <cellStyle name="Normal 3 9 2 3" xfId="2665"/>
    <cellStyle name="Normal 3 9 2 4" xfId="2666"/>
    <cellStyle name="Normal 3 9 3" xfId="2667"/>
    <cellStyle name="Normal 3 9 3 2" xfId="2668"/>
    <cellStyle name="Normal 3 9 4" xfId="2669"/>
    <cellStyle name="Normal 3 9 5" xfId="2670"/>
    <cellStyle name="Normal 4" xfId="2671"/>
    <cellStyle name="Normal 4 2" xfId="2672"/>
    <cellStyle name="Normal 5" xfId="2673"/>
    <cellStyle name="Normal 5 2" xfId="2674"/>
    <cellStyle name="Normal 5 3" xfId="2675"/>
    <cellStyle name="Normal 5 4" xfId="2676"/>
    <cellStyle name="Normal 6" xfId="2677"/>
    <cellStyle name="Normal 6 10" xfId="2678"/>
    <cellStyle name="Normal 6 10 2" xfId="2679"/>
    <cellStyle name="Normal 6 11" xfId="2680"/>
    <cellStyle name="Normal 6 2" xfId="2681"/>
    <cellStyle name="Normal 6 2 2" xfId="2682"/>
    <cellStyle name="Normal 6 2 2 2" xfId="2683"/>
    <cellStyle name="Normal 6 2 2 2 2" xfId="2684"/>
    <cellStyle name="Normal 6 2 2 2 2 2" xfId="2685"/>
    <cellStyle name="Normal 6 2 2 2 2 2 2" xfId="2686"/>
    <cellStyle name="Normal 6 2 2 2 2 3" xfId="2687"/>
    <cellStyle name="Normal 6 2 2 2 2 4" xfId="2688"/>
    <cellStyle name="Normal 6 2 2 2 3" xfId="2689"/>
    <cellStyle name="Normal 6 2 2 2 3 2" xfId="2690"/>
    <cellStyle name="Normal 6 2 2 2 4" xfId="2691"/>
    <cellStyle name="Normal 6 2 2 2 5" xfId="2692"/>
    <cellStyle name="Normal 6 2 2 3" xfId="2693"/>
    <cellStyle name="Normal 6 2 2 3 2" xfId="2694"/>
    <cellStyle name="Normal 6 2 2 3 2 2" xfId="2695"/>
    <cellStyle name="Normal 6 2 2 3 3" xfId="2696"/>
    <cellStyle name="Normal 6 2 2 3 4" xfId="2697"/>
    <cellStyle name="Normal 6 2 2 4" xfId="2698"/>
    <cellStyle name="Normal 6 2 2 4 2" xfId="2699"/>
    <cellStyle name="Normal 6 2 2 5" xfId="2700"/>
    <cellStyle name="Normal 6 2 2 5 2" xfId="2701"/>
    <cellStyle name="Normal 6 2 2 6" xfId="2702"/>
    <cellStyle name="Normal 6 2 2 7" xfId="2703"/>
    <cellStyle name="Normal 6 2 3" xfId="2704"/>
    <cellStyle name="Normal 6 2 3 2" xfId="2705"/>
    <cellStyle name="Normal 6 2 3 2 2" xfId="2706"/>
    <cellStyle name="Normal 6 2 3 2 2 2" xfId="2707"/>
    <cellStyle name="Normal 6 2 3 2 3" xfId="2708"/>
    <cellStyle name="Normal 6 2 3 2 4" xfId="2709"/>
    <cellStyle name="Normal 6 2 3 3" xfId="2710"/>
    <cellStyle name="Normal 6 2 3 3 2" xfId="2711"/>
    <cellStyle name="Normal 6 2 3 4" xfId="2712"/>
    <cellStyle name="Normal 6 2 3 5" xfId="2713"/>
    <cellStyle name="Normal 6 2 4" xfId="2714"/>
    <cellStyle name="Normal 6 2 4 2" xfId="2715"/>
    <cellStyle name="Normal 6 2 4 2 2" xfId="2716"/>
    <cellStyle name="Normal 6 2 4 3" xfId="2717"/>
    <cellStyle name="Normal 6 2 4 4" xfId="2718"/>
    <cellStyle name="Normal 6 2 5" xfId="2719"/>
    <cellStyle name="Normal 6 2 5 2" xfId="2720"/>
    <cellStyle name="Normal 6 2 6" xfId="2721"/>
    <cellStyle name="Normal 6 2 6 2" xfId="2722"/>
    <cellStyle name="Normal 6 2 7" xfId="2723"/>
    <cellStyle name="Normal 6 2 8" xfId="2724"/>
    <cellStyle name="Normal 6 3" xfId="2725"/>
    <cellStyle name="Normal 6 3 2" xfId="2726"/>
    <cellStyle name="Normal 6 3 2 2" xfId="2727"/>
    <cellStyle name="Normal 6 3 2 2 2" xfId="2728"/>
    <cellStyle name="Normal 6 3 2 2 2 2" xfId="2729"/>
    <cellStyle name="Normal 6 3 2 2 3" xfId="2730"/>
    <cellStyle name="Normal 6 3 2 2 4" xfId="2731"/>
    <cellStyle name="Normal 6 3 2 3" xfId="2732"/>
    <cellStyle name="Normal 6 3 2 3 2" xfId="2733"/>
    <cellStyle name="Normal 6 3 2 4" xfId="2734"/>
    <cellStyle name="Normal 6 3 2 5" xfId="2735"/>
    <cellStyle name="Normal 6 3 3" xfId="2736"/>
    <cellStyle name="Normal 6 3 3 2" xfId="2737"/>
    <cellStyle name="Normal 6 3 3 2 2" xfId="2738"/>
    <cellStyle name="Normal 6 3 3 3" xfId="2739"/>
    <cellStyle name="Normal 6 3 3 4" xfId="2740"/>
    <cellStyle name="Normal 6 3 4" xfId="2741"/>
    <cellStyle name="Normal 6 3 4 2" xfId="2742"/>
    <cellStyle name="Normal 6 3 5" xfId="2743"/>
    <cellStyle name="Normal 6 3 5 2" xfId="2744"/>
    <cellStyle name="Normal 6 3 6" xfId="2745"/>
    <cellStyle name="Normal 6 3 7" xfId="2746"/>
    <cellStyle name="Normal 6 4" xfId="2747"/>
    <cellStyle name="Normal 6 5" xfId="2748"/>
    <cellStyle name="Normal 6 6" xfId="2749"/>
    <cellStyle name="Normal 6 6 2" xfId="2750"/>
    <cellStyle name="Normal 6 6 2 2" xfId="2751"/>
    <cellStyle name="Normal 6 6 2 2 2" xfId="2752"/>
    <cellStyle name="Normal 6 6 2 2 2 2" xfId="2753"/>
    <cellStyle name="Normal 6 6 2 2 3" xfId="2754"/>
    <cellStyle name="Normal 6 6 2 2 4" xfId="2755"/>
    <cellStyle name="Normal 6 6 2 3" xfId="2756"/>
    <cellStyle name="Normal 6 6 2 3 2" xfId="2757"/>
    <cellStyle name="Normal 6 6 2 4" xfId="2758"/>
    <cellStyle name="Normal 6 6 2 5" xfId="2759"/>
    <cellStyle name="Normal 6 6 3" xfId="2760"/>
    <cellStyle name="Normal 6 6 3 2" xfId="2761"/>
    <cellStyle name="Normal 6 6 3 2 2" xfId="2762"/>
    <cellStyle name="Normal 6 6 3 3" xfId="2763"/>
    <cellStyle name="Normal 6 6 3 4" xfId="2764"/>
    <cellStyle name="Normal 6 6 4" xfId="2765"/>
    <cellStyle name="Normal 6 6 4 2" xfId="2766"/>
    <cellStyle name="Normal 6 6 5" xfId="2767"/>
    <cellStyle name="Normal 6 6 6" xfId="2768"/>
    <cellStyle name="Normal 6 7" xfId="2769"/>
    <cellStyle name="Normal 6 7 2" xfId="2770"/>
    <cellStyle name="Normal 6 7 2 2" xfId="2771"/>
    <cellStyle name="Normal 6 7 2 2 2" xfId="2772"/>
    <cellStyle name="Normal 6 7 2 2 2 2" xfId="2773"/>
    <cellStyle name="Normal 6 7 2 2 3" xfId="2774"/>
    <cellStyle name="Normal 6 7 2 2 4" xfId="2775"/>
    <cellStyle name="Normal 6 7 2 3" xfId="2776"/>
    <cellStyle name="Normal 6 7 2 3 2" xfId="2777"/>
    <cellStyle name="Normal 6 7 2 4" xfId="2778"/>
    <cellStyle name="Normal 6 7 2 5" xfId="2779"/>
    <cellStyle name="Normal 6 7 3" xfId="2780"/>
    <cellStyle name="Normal 6 7 3 2" xfId="2781"/>
    <cellStyle name="Normal 6 7 3 2 2" xfId="2782"/>
    <cellStyle name="Normal 6 7 3 3" xfId="2783"/>
    <cellStyle name="Normal 6 7 3 4" xfId="2784"/>
    <cellStyle name="Normal 6 7 4" xfId="2785"/>
    <cellStyle name="Normal 6 7 4 2" xfId="2786"/>
    <cellStyle name="Normal 6 7 5" xfId="2787"/>
    <cellStyle name="Normal 6 7 6" xfId="2788"/>
    <cellStyle name="Normal 6 8" xfId="2789"/>
    <cellStyle name="Normal 6 8 2" xfId="2790"/>
    <cellStyle name="Normal 6 8 2 2" xfId="2791"/>
    <cellStyle name="Normal 6 8 2 2 2" xfId="2792"/>
    <cellStyle name="Normal 6 8 2 3" xfId="2793"/>
    <cellStyle name="Normal 6 8 2 4" xfId="2794"/>
    <cellStyle name="Normal 6 8 3" xfId="2795"/>
    <cellStyle name="Normal 6 8 3 2" xfId="2796"/>
    <cellStyle name="Normal 6 8 4" xfId="2797"/>
    <cellStyle name="Normal 6 8 5" xfId="2798"/>
    <cellStyle name="Normal 6 9" xfId="2799"/>
    <cellStyle name="Normal 6 9 2" xfId="2800"/>
    <cellStyle name="Normal 6 9 2 2" xfId="2801"/>
    <cellStyle name="Normal 6 9 3" xfId="2802"/>
    <cellStyle name="Normal 6 9 4" xfId="2803"/>
    <cellStyle name="Normal 7" xfId="2804"/>
    <cellStyle name="Normal 7 2" xfId="2805"/>
    <cellStyle name="Normal 8" xfId="2806"/>
    <cellStyle name="Normal 9" xfId="2807"/>
    <cellStyle name="Normal 9 2" xfId="2808"/>
    <cellStyle name="Normal 9 2 2" xfId="2809"/>
    <cellStyle name="Normal 9 2 2 2" xfId="2810"/>
    <cellStyle name="Normal 9 2 2 2 2" xfId="2811"/>
    <cellStyle name="Normal 9 2 2 3" xfId="2812"/>
    <cellStyle name="Normal 9 2 2 4" xfId="2813"/>
    <cellStyle name="Normal 9 2 3" xfId="2814"/>
    <cellStyle name="Normal 9 2 3 2" xfId="2815"/>
    <cellStyle name="Normal 9 2 4" xfId="2816"/>
    <cellStyle name="Normal 9 2 5" xfId="2817"/>
    <cellStyle name="Normal 9 3" xfId="2818"/>
    <cellStyle name="Normal 9 3 2" xfId="2819"/>
    <cellStyle name="Normal 9 3 2 2" xfId="2820"/>
    <cellStyle name="Normal 9 3 3" xfId="2821"/>
    <cellStyle name="Normal 9 3 4" xfId="2822"/>
    <cellStyle name="Normal 9 4" xfId="2823"/>
    <cellStyle name="Normal 9 4 2" xfId="2824"/>
    <cellStyle name="Normal 9 5" xfId="2825"/>
    <cellStyle name="Normal 9 5 2" xfId="2826"/>
    <cellStyle name="Normal 9 6" xfId="2827"/>
    <cellStyle name="Normal 9 7" xfId="2828"/>
    <cellStyle name="Normal_2007-08 Figures in data report 2007-08" xfId="2985"/>
    <cellStyle name="Normal_App 1-Services" xfId="3"/>
    <cellStyle name="Normal_Sheet1" xfId="2"/>
    <cellStyle name="Note 2" xfId="2829"/>
    <cellStyle name="Note 2 2" xfId="2830"/>
    <cellStyle name="Note 2 2 2" xfId="2831"/>
    <cellStyle name="Note 2 3" xfId="2832"/>
    <cellStyle name="Note 3" xfId="2833"/>
    <cellStyle name="Output 2" xfId="2834"/>
    <cellStyle name="Output 3" xfId="2835"/>
    <cellStyle name="Percent" xfId="2986" builtinId="5"/>
    <cellStyle name="Percent 10" xfId="2836"/>
    <cellStyle name="Percent 10 2" xfId="2837"/>
    <cellStyle name="Percent 10 3" xfId="2983"/>
    <cellStyle name="Percent 11" xfId="2838"/>
    <cellStyle name="Percent 12" xfId="2981"/>
    <cellStyle name="Percent 2" xfId="2839"/>
    <cellStyle name="Percent 2 2" xfId="2840"/>
    <cellStyle name="Percent 2 3" xfId="2841"/>
    <cellStyle name="Percent 2 4" xfId="2842"/>
    <cellStyle name="Percent 3" xfId="2843"/>
    <cellStyle name="Percent 3 2" xfId="2844"/>
    <cellStyle name="Percent 4" xfId="2845"/>
    <cellStyle name="Percent 4 2" xfId="2846"/>
    <cellStyle name="Percent 4 2 2" xfId="2847"/>
    <cellStyle name="Percent 4 2 2 2" xfId="2848"/>
    <cellStyle name="Percent 4 2 2 2 2" xfId="2849"/>
    <cellStyle name="Percent 4 2 2 2 2 2" xfId="2850"/>
    <cellStyle name="Percent 4 2 2 2 3" xfId="2851"/>
    <cellStyle name="Percent 4 2 2 2 4" xfId="2852"/>
    <cellStyle name="Percent 4 2 2 3" xfId="2853"/>
    <cellStyle name="Percent 4 2 2 3 2" xfId="2854"/>
    <cellStyle name="Percent 4 2 2 4" xfId="2855"/>
    <cellStyle name="Percent 4 2 2 5" xfId="2856"/>
    <cellStyle name="Percent 4 2 3" xfId="2857"/>
    <cellStyle name="Percent 4 2 3 2" xfId="2858"/>
    <cellStyle name="Percent 4 2 3 2 2" xfId="2859"/>
    <cellStyle name="Percent 4 2 3 3" xfId="2860"/>
    <cellStyle name="Percent 4 2 3 4" xfId="2861"/>
    <cellStyle name="Percent 4 2 4" xfId="2862"/>
    <cellStyle name="Percent 4 2 4 2" xfId="2863"/>
    <cellStyle name="Percent 4 2 5" xfId="2864"/>
    <cellStyle name="Percent 4 2 5 2" xfId="2865"/>
    <cellStyle name="Percent 4 2 6" xfId="2866"/>
    <cellStyle name="Percent 4 2 6 2" xfId="2867"/>
    <cellStyle name="Percent 4 2 7" xfId="2868"/>
    <cellStyle name="Percent 4 3" xfId="2869"/>
    <cellStyle name="Percent 4 4" xfId="2870"/>
    <cellStyle name="Percent 4 5" xfId="2871"/>
    <cellStyle name="Percent 4 6" xfId="2872"/>
    <cellStyle name="Percent 4 6 2" xfId="2873"/>
    <cellStyle name="Percent 4 6 2 2" xfId="2874"/>
    <cellStyle name="Percent 4 6 2 2 2" xfId="2875"/>
    <cellStyle name="Percent 4 6 2 2 2 2" xfId="2876"/>
    <cellStyle name="Percent 4 6 2 2 3" xfId="2877"/>
    <cellStyle name="Percent 4 6 2 2 4" xfId="2878"/>
    <cellStyle name="Percent 4 6 2 3" xfId="2879"/>
    <cellStyle name="Percent 4 6 2 3 2" xfId="2880"/>
    <cellStyle name="Percent 4 6 2 4" xfId="2881"/>
    <cellStyle name="Percent 4 6 2 5" xfId="2882"/>
    <cellStyle name="Percent 4 6 3" xfId="2883"/>
    <cellStyle name="Percent 4 6 3 2" xfId="2884"/>
    <cellStyle name="Percent 4 6 3 2 2" xfId="2885"/>
    <cellStyle name="Percent 4 6 3 3" xfId="2886"/>
    <cellStyle name="Percent 4 6 3 4" xfId="2887"/>
    <cellStyle name="Percent 4 6 4" xfId="2888"/>
    <cellStyle name="Percent 4 6 4 2" xfId="2889"/>
    <cellStyle name="Percent 4 6 5" xfId="2890"/>
    <cellStyle name="Percent 4 6 6" xfId="2891"/>
    <cellStyle name="Percent 4 7" xfId="2892"/>
    <cellStyle name="Percent 4 8" xfId="2893"/>
    <cellStyle name="Percent 4 8 2" xfId="2894"/>
    <cellStyle name="Percent 4 8 2 2" xfId="2895"/>
    <cellStyle name="Percent 4 8 3" xfId="2896"/>
    <cellStyle name="Percent 4 8 4" xfId="2897"/>
    <cellStyle name="Percent 5" xfId="2898"/>
    <cellStyle name="Percent 5 2" xfId="2899"/>
    <cellStyle name="Percent 5 3" xfId="2900"/>
    <cellStyle name="Percent 5 4" xfId="2901"/>
    <cellStyle name="Percent 5 5" xfId="2902"/>
    <cellStyle name="Percent 6" xfId="2903"/>
    <cellStyle name="Percent 6 2" xfId="2904"/>
    <cellStyle name="Percent 6 2 2" xfId="2905"/>
    <cellStyle name="Percent 6 2 2 2" xfId="2906"/>
    <cellStyle name="Percent 6 2 2 2 2" xfId="2907"/>
    <cellStyle name="Percent 6 2 2 3" xfId="2908"/>
    <cellStyle name="Percent 6 2 2 4" xfId="2909"/>
    <cellStyle name="Percent 6 2 3" xfId="2910"/>
    <cellStyle name="Percent 6 2 3 2" xfId="2911"/>
    <cellStyle name="Percent 6 2 4" xfId="2912"/>
    <cellStyle name="Percent 6 2 5" xfId="2913"/>
    <cellStyle name="Percent 6 3" xfId="2914"/>
    <cellStyle name="Percent 6 3 2" xfId="2915"/>
    <cellStyle name="Percent 6 3 2 2" xfId="2916"/>
    <cellStyle name="Percent 6 3 3" xfId="2917"/>
    <cellStyle name="Percent 6 3 4" xfId="2918"/>
    <cellStyle name="Percent 6 4" xfId="2919"/>
    <cellStyle name="Percent 6 4 2" xfId="2920"/>
    <cellStyle name="Percent 6 5" xfId="2921"/>
    <cellStyle name="Percent 6 5 2" xfId="2922"/>
    <cellStyle name="Percent 6 6" xfId="2923"/>
    <cellStyle name="Percent 6 6 2" xfId="2924"/>
    <cellStyle name="Percent 6 7" xfId="2925"/>
    <cellStyle name="Percent 7" xfId="2926"/>
    <cellStyle name="Percent 7 2" xfId="2927"/>
    <cellStyle name="Percent 7 2 2" xfId="2928"/>
    <cellStyle name="Percent 7 2 2 2" xfId="2929"/>
    <cellStyle name="Percent 7 2 2 2 2" xfId="2930"/>
    <cellStyle name="Percent 7 2 2 3" xfId="2931"/>
    <cellStyle name="Percent 7 2 2 4" xfId="2932"/>
    <cellStyle name="Percent 7 2 3" xfId="2933"/>
    <cellStyle name="Percent 7 2 3 2" xfId="2934"/>
    <cellStyle name="Percent 7 2 4" xfId="2935"/>
    <cellStyle name="Percent 7 2 5" xfId="2936"/>
    <cellStyle name="Percent 7 3" xfId="2937"/>
    <cellStyle name="Percent 7 3 2" xfId="2938"/>
    <cellStyle name="Percent 7 3 2 2" xfId="2939"/>
    <cellStyle name="Percent 7 3 3" xfId="2940"/>
    <cellStyle name="Percent 7 3 4" xfId="2941"/>
    <cellStyle name="Percent 7 4" xfId="2942"/>
    <cellStyle name="Percent 7 4 2" xfId="2943"/>
    <cellStyle name="Percent 7 5" xfId="2944"/>
    <cellStyle name="Percent 7 5 2" xfId="2945"/>
    <cellStyle name="Percent 7 6" xfId="2946"/>
    <cellStyle name="Percent 7 6 2" xfId="2947"/>
    <cellStyle name="Percent 7 7" xfId="2948"/>
    <cellStyle name="Percent 8" xfId="2949"/>
    <cellStyle name="Percent 8 2" xfId="2950"/>
    <cellStyle name="Percent 8 2 2" xfId="2951"/>
    <cellStyle name="Percent 8 2 2 2" xfId="2952"/>
    <cellStyle name="Percent 8 2 2 2 2" xfId="2953"/>
    <cellStyle name="Percent 8 2 2 3" xfId="2954"/>
    <cellStyle name="Percent 8 2 2 4" xfId="2955"/>
    <cellStyle name="Percent 8 2 3" xfId="2956"/>
    <cellStyle name="Percent 8 2 3 2" xfId="2957"/>
    <cellStyle name="Percent 8 2 4" xfId="2958"/>
    <cellStyle name="Percent 8 2 5" xfId="2959"/>
    <cellStyle name="Percent 8 3" xfId="2960"/>
    <cellStyle name="Percent 8 3 2" xfId="2961"/>
    <cellStyle name="Percent 8 3 2 2" xfId="2962"/>
    <cellStyle name="Percent 8 3 3" xfId="2963"/>
    <cellStyle name="Percent 8 3 4" xfId="2964"/>
    <cellStyle name="Percent 8 4" xfId="2965"/>
    <cellStyle name="Percent 8 4 2" xfId="2966"/>
    <cellStyle name="Percent 8 5" xfId="2967"/>
    <cellStyle name="Percent 8 6" xfId="2968"/>
    <cellStyle name="Percent 9" xfId="2969"/>
    <cellStyle name="Percent 9 2" xfId="2970"/>
    <cellStyle name="Percent 9 2 2" xfId="2971"/>
    <cellStyle name="Percent 9 3" xfId="2972"/>
    <cellStyle name="Percent 9 4" xfId="2973"/>
    <cellStyle name="Title 2" xfId="2974"/>
    <cellStyle name="Title 3" xfId="2975"/>
    <cellStyle name="Total 2" xfId="2976"/>
    <cellStyle name="Total 3" xfId="2977"/>
    <cellStyle name="Warning Text 2" xfId="2978"/>
    <cellStyle name="Warning Text 3" xfId="2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78</xdr:row>
      <xdr:rowOff>0</xdr:rowOff>
    </xdr:from>
    <xdr:to>
      <xdr:col>5</xdr:col>
      <xdr:colOff>9525</xdr:colOff>
      <xdr:row>78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5</xdr:col>
      <xdr:colOff>9525</xdr:colOff>
      <xdr:row>78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9525</xdr:colOff>
      <xdr:row>94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9525</xdr:colOff>
      <xdr:row>94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62" name="Picture 62" descr="http://www.abs.gov.au/icons/ecblank.gif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63" name="Picture 63" descr="http://www.abs.gov.au/icons/ecblank.gif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64" name="Picture 64" descr="http://www.abs.gov.au/icons/ecblank.gif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65" name="Picture 65" descr="http://www.abs.gov.au/icons/ecblank.gif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66" name="Picture 66" descr="http://www.abs.gov.au/icons/ecblank.gif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67" name="Picture 67" descr="http://www.abs.gov.au/icons/ecblank.gif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68" name="Picture 68" descr="http://www.abs.gov.au/icons/ecblank.gif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69" name="Picture 69" descr="http://www.abs.gov.au/icons/ecblank.gif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70" name="Picture 70" descr="http://www.abs.gov.au/icons/ecblank.gif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71" name="Picture 71" descr="http://www.abs.gov.au/icons/ecblank.gif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72" name="Picture 72" descr="http://www.abs.gov.au/icons/ecblank.gif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73" name="Picture 73" descr="http://www.abs.gov.au/icons/ecblank.gif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74" name="Picture 74" descr="http://www.abs.gov.au/icons/ecblank.gif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75" name="Picture 75" descr="http://www.abs.gov.au/icons/ecblank.gif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76" name="Picture 76" descr="http://www.abs.gov.au/icons/ecblank.gif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77" name="Picture 77" descr="http://www.abs.gov.au/icons/ecblank.gif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78" name="Picture 78" descr="http://www.abs.gov.au/icons/ecblank.gif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79" name="Picture 79" descr="http://www.abs.gov.au/icons/ecblank.gif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80" name="Picture 80" descr="http://www.abs.gov.au/icons/ecblank.gif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81" name="Picture 81" descr="http://www.abs.gov.au/icons/ecblank.gif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62"/>
  <sheetViews>
    <sheetView tabSelected="1" workbookViewId="0">
      <pane xSplit="5" ySplit="3" topLeftCell="F127" activePane="bottomRight" state="frozen"/>
      <selection activeCell="B36" sqref="B36"/>
      <selection pane="topRight" activeCell="B36" sqref="B36"/>
      <selection pane="bottomLeft" activeCell="B36" sqref="B36"/>
      <selection pane="bottomRight" activeCell="K163" sqref="K163"/>
    </sheetView>
  </sheetViews>
  <sheetFormatPr defaultRowHeight="12.75" x14ac:dyDescent="0.2"/>
  <cols>
    <col min="1" max="1" width="4.42578125" bestFit="1" customWidth="1"/>
    <col min="2" max="2" width="19" bestFit="1" customWidth="1"/>
    <col min="3" max="3" width="3" bestFit="1" customWidth="1"/>
    <col min="4" max="4" width="3" customWidth="1"/>
    <col min="5" max="5" width="0.85546875" style="4" customWidth="1"/>
    <col min="6" max="6" width="10.28515625" style="5" bestFit="1" customWidth="1"/>
    <col min="7" max="7" width="0.85546875" style="4" customWidth="1"/>
    <col min="8" max="8" width="10.42578125" bestFit="1" customWidth="1"/>
    <col min="9" max="9" width="0.85546875" style="4" customWidth="1"/>
    <col min="10" max="10" width="7.85546875" style="2" bestFit="1" customWidth="1"/>
    <col min="11" max="11" width="0.85546875" style="3" customWidth="1"/>
    <col min="12" max="12" width="7.7109375" style="3" bestFit="1" customWidth="1"/>
    <col min="13" max="13" width="0.85546875" style="1" customWidth="1"/>
    <col min="14" max="14" width="7.85546875" style="3" bestFit="1" customWidth="1"/>
    <col min="15" max="15" width="0.85546875" style="3" customWidth="1"/>
    <col min="16" max="16" width="8.42578125" style="3" bestFit="1" customWidth="1"/>
    <col min="17" max="17" width="0.85546875" style="1" customWidth="1"/>
    <col min="18" max="18" width="8" style="2" bestFit="1" customWidth="1"/>
    <col min="19" max="19" width="0.85546875" style="1" customWidth="1"/>
    <col min="20" max="20" width="8.140625" style="7" bestFit="1" customWidth="1"/>
    <col min="21" max="21" width="0.85546875" style="7" customWidth="1"/>
    <col min="22" max="22" width="7.85546875" bestFit="1" customWidth="1"/>
    <col min="23" max="23" width="0.85546875" customWidth="1"/>
    <col min="24" max="24" width="7.42578125" bestFit="1" customWidth="1"/>
  </cols>
  <sheetData>
    <row r="1" spans="1:24" s="57" customFormat="1" ht="15.75" x14ac:dyDescent="0.25">
      <c r="A1" s="352" t="s">
        <v>170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3"/>
    </row>
    <row r="2" spans="1:24" s="51" customFormat="1" ht="15.75" x14ac:dyDescent="0.25">
      <c r="A2" s="56"/>
      <c r="B2" s="54"/>
      <c r="C2" s="54"/>
      <c r="D2" s="54"/>
      <c r="E2" s="54"/>
      <c r="F2" s="55"/>
      <c r="G2" s="54"/>
      <c r="H2" s="54"/>
      <c r="I2" s="54"/>
      <c r="J2" s="53"/>
      <c r="K2" s="54"/>
      <c r="L2" s="53"/>
      <c r="M2" s="54"/>
      <c r="N2" s="53"/>
      <c r="O2" s="54"/>
      <c r="P2" s="53"/>
      <c r="Q2" s="54"/>
      <c r="R2" s="53"/>
      <c r="S2" s="52"/>
      <c r="T2" s="52"/>
      <c r="U2" s="52"/>
    </row>
    <row r="3" spans="1:24" ht="49.5" x14ac:dyDescent="0.2">
      <c r="A3" s="50" t="s">
        <v>169</v>
      </c>
      <c r="B3" s="49" t="s">
        <v>168</v>
      </c>
      <c r="C3" s="48" t="s">
        <v>167</v>
      </c>
      <c r="D3" s="47" t="s">
        <v>166</v>
      </c>
      <c r="E3" s="44"/>
      <c r="F3" s="46" t="s">
        <v>171</v>
      </c>
      <c r="G3" s="44"/>
      <c r="H3" s="45" t="s">
        <v>165</v>
      </c>
      <c r="I3" s="44"/>
      <c r="J3" s="40" t="s">
        <v>164</v>
      </c>
      <c r="K3" s="42"/>
      <c r="L3" s="40" t="s">
        <v>163</v>
      </c>
      <c r="M3" s="43"/>
      <c r="N3" s="40" t="s">
        <v>162</v>
      </c>
      <c r="O3" s="42"/>
      <c r="P3" s="40" t="s">
        <v>161</v>
      </c>
      <c r="Q3" s="42"/>
      <c r="R3" s="40" t="s">
        <v>172</v>
      </c>
      <c r="S3" s="41"/>
      <c r="T3" s="40" t="s">
        <v>173</v>
      </c>
      <c r="U3" s="41"/>
      <c r="V3" s="40" t="s">
        <v>160</v>
      </c>
      <c r="W3" s="41"/>
      <c r="X3" s="40" t="s">
        <v>159</v>
      </c>
    </row>
    <row r="4" spans="1:24" x14ac:dyDescent="0.2">
      <c r="A4" s="29">
        <v>50</v>
      </c>
      <c r="B4" s="28" t="s">
        <v>158</v>
      </c>
      <c r="C4" s="27" t="s">
        <v>3</v>
      </c>
      <c r="D4" s="26">
        <v>4</v>
      </c>
      <c r="E4" s="34"/>
      <c r="F4" s="25">
        <v>50243</v>
      </c>
      <c r="G4" s="34"/>
      <c r="H4" s="24">
        <v>22006</v>
      </c>
      <c r="I4" s="34"/>
      <c r="J4" s="22" t="s">
        <v>2</v>
      </c>
      <c r="K4" s="33"/>
      <c r="L4" s="20" t="s">
        <v>2</v>
      </c>
      <c r="M4" s="32"/>
      <c r="N4" s="18" t="s">
        <v>3</v>
      </c>
      <c r="O4" s="31"/>
      <c r="P4" s="15" t="s">
        <v>2</v>
      </c>
      <c r="Q4" s="30"/>
      <c r="R4" s="58" t="s">
        <v>2</v>
      </c>
      <c r="S4" s="59"/>
      <c r="T4" s="58" t="s">
        <v>174</v>
      </c>
      <c r="V4" s="39" t="s">
        <v>3</v>
      </c>
      <c r="W4" s="1"/>
      <c r="X4" s="13" t="s">
        <v>2</v>
      </c>
    </row>
    <row r="5" spans="1:24" x14ac:dyDescent="0.2">
      <c r="A5" s="29">
        <v>110</v>
      </c>
      <c r="B5" s="28" t="s">
        <v>157</v>
      </c>
      <c r="C5" s="27" t="s">
        <v>3</v>
      </c>
      <c r="D5" s="26">
        <v>4</v>
      </c>
      <c r="E5" s="34"/>
      <c r="F5" s="25">
        <v>25343</v>
      </c>
      <c r="G5" s="34"/>
      <c r="H5" s="24">
        <v>9273</v>
      </c>
      <c r="I5" s="34"/>
      <c r="J5" s="22" t="s">
        <v>2</v>
      </c>
      <c r="K5" s="33"/>
      <c r="L5" s="20" t="s">
        <v>2</v>
      </c>
      <c r="M5" s="32"/>
      <c r="N5" s="18" t="s">
        <v>3</v>
      </c>
      <c r="O5" s="31"/>
      <c r="P5" s="15" t="s">
        <v>2</v>
      </c>
      <c r="Q5" s="30"/>
      <c r="R5" s="58" t="s">
        <v>174</v>
      </c>
      <c r="S5" s="59"/>
      <c r="T5" s="58" t="s">
        <v>2</v>
      </c>
      <c r="V5" s="15" t="s">
        <v>3</v>
      </c>
      <c r="W5" s="1"/>
      <c r="X5" s="13" t="s">
        <v>2</v>
      </c>
    </row>
    <row r="6" spans="1:24" x14ac:dyDescent="0.2">
      <c r="A6" s="29">
        <v>150</v>
      </c>
      <c r="B6" s="28" t="s">
        <v>156</v>
      </c>
      <c r="C6" s="27" t="s">
        <v>8</v>
      </c>
      <c r="D6" s="26">
        <v>2</v>
      </c>
      <c r="E6" s="34"/>
      <c r="F6" s="25">
        <v>44175</v>
      </c>
      <c r="G6" s="34"/>
      <c r="H6" s="24">
        <v>23294</v>
      </c>
      <c r="I6" s="34"/>
      <c r="J6" s="22" t="s">
        <v>2</v>
      </c>
      <c r="K6" s="33"/>
      <c r="L6" s="20" t="s">
        <v>2</v>
      </c>
      <c r="M6" s="32"/>
      <c r="N6" s="18" t="s">
        <v>3</v>
      </c>
      <c r="O6" s="31"/>
      <c r="P6" s="15" t="s">
        <v>2</v>
      </c>
      <c r="Q6" s="30"/>
      <c r="R6" s="58" t="s">
        <v>2</v>
      </c>
      <c r="S6" s="59"/>
      <c r="T6" s="58" t="s">
        <v>174</v>
      </c>
      <c r="V6" s="15" t="s">
        <v>2</v>
      </c>
      <c r="W6" s="1"/>
      <c r="X6" s="13" t="s">
        <v>2</v>
      </c>
    </row>
    <row r="7" spans="1:24" x14ac:dyDescent="0.2">
      <c r="A7" s="29">
        <v>200</v>
      </c>
      <c r="B7" s="28" t="s">
        <v>155</v>
      </c>
      <c r="C7" s="27" t="s">
        <v>8</v>
      </c>
      <c r="D7" s="26">
        <v>2</v>
      </c>
      <c r="E7" s="34"/>
      <c r="F7" s="25">
        <v>83367</v>
      </c>
      <c r="G7" s="34"/>
      <c r="H7" s="24">
        <v>25397</v>
      </c>
      <c r="I7" s="34"/>
      <c r="J7" s="22" t="s">
        <v>2</v>
      </c>
      <c r="K7" s="33"/>
      <c r="L7" s="20" t="s">
        <v>2</v>
      </c>
      <c r="M7" s="32"/>
      <c r="N7" s="18" t="s">
        <v>3</v>
      </c>
      <c r="O7" s="31"/>
      <c r="P7" s="15" t="s">
        <v>2</v>
      </c>
      <c r="Q7" s="30"/>
      <c r="R7" s="58" t="s">
        <v>2</v>
      </c>
      <c r="S7" s="59"/>
      <c r="T7" s="58" t="s">
        <v>174</v>
      </c>
      <c r="V7" s="15" t="s">
        <v>2</v>
      </c>
      <c r="W7" s="1"/>
      <c r="X7" s="13" t="s">
        <v>2</v>
      </c>
    </row>
    <row r="8" spans="1:24" x14ac:dyDescent="0.2">
      <c r="A8" s="29">
        <v>250</v>
      </c>
      <c r="B8" s="28" t="s">
        <v>154</v>
      </c>
      <c r="C8" s="27" t="s">
        <v>11</v>
      </c>
      <c r="D8" s="26">
        <v>4</v>
      </c>
      <c r="E8" s="34"/>
      <c r="F8" s="25">
        <v>41335</v>
      </c>
      <c r="G8" s="34"/>
      <c r="H8" s="24">
        <v>17169</v>
      </c>
      <c r="I8" s="34"/>
      <c r="J8" s="22" t="s">
        <v>2</v>
      </c>
      <c r="K8" s="33"/>
      <c r="L8" s="20" t="s">
        <v>2</v>
      </c>
      <c r="M8" s="32"/>
      <c r="N8" s="18" t="s">
        <v>3</v>
      </c>
      <c r="O8" s="31"/>
      <c r="P8" s="15" t="s">
        <v>2</v>
      </c>
      <c r="Q8" s="30"/>
      <c r="R8" s="58" t="s">
        <v>174</v>
      </c>
      <c r="S8" s="59"/>
      <c r="T8" s="58" t="s">
        <v>2</v>
      </c>
      <c r="V8" s="15" t="s">
        <v>3</v>
      </c>
      <c r="W8" s="1"/>
      <c r="X8" s="13" t="s">
        <v>2</v>
      </c>
    </row>
    <row r="9" spans="1:24" x14ac:dyDescent="0.2">
      <c r="A9" s="29">
        <v>300</v>
      </c>
      <c r="B9" s="28" t="s">
        <v>153</v>
      </c>
      <c r="C9" s="27" t="s">
        <v>3</v>
      </c>
      <c r="D9" s="26">
        <v>9</v>
      </c>
      <c r="E9" s="34"/>
      <c r="F9" s="25">
        <v>2371</v>
      </c>
      <c r="G9" s="34"/>
      <c r="H9" s="24">
        <v>1646</v>
      </c>
      <c r="I9" s="34"/>
      <c r="J9" s="22" t="s">
        <v>2</v>
      </c>
      <c r="K9" s="33"/>
      <c r="L9" s="20" t="s">
        <v>2</v>
      </c>
      <c r="M9" s="32"/>
      <c r="N9" s="18" t="s">
        <v>3</v>
      </c>
      <c r="O9" s="31"/>
      <c r="P9" s="15" t="s">
        <v>3</v>
      </c>
      <c r="Q9" s="30"/>
      <c r="R9" s="58" t="s">
        <v>3</v>
      </c>
      <c r="S9" s="59"/>
      <c r="T9" s="58" t="s">
        <v>174</v>
      </c>
      <c r="V9" s="15" t="s">
        <v>3</v>
      </c>
      <c r="W9" s="1"/>
      <c r="X9" s="13" t="s">
        <v>2</v>
      </c>
    </row>
    <row r="10" spans="1:24" x14ac:dyDescent="0.2">
      <c r="A10" s="29">
        <v>350</v>
      </c>
      <c r="B10" s="28" t="s">
        <v>152</v>
      </c>
      <c r="C10" s="27" t="s">
        <v>8</v>
      </c>
      <c r="D10" s="26">
        <v>3</v>
      </c>
      <c r="E10" s="34"/>
      <c r="F10" s="25">
        <v>196974</v>
      </c>
      <c r="G10" s="34"/>
      <c r="H10" s="24">
        <v>63666</v>
      </c>
      <c r="I10" s="34"/>
      <c r="J10" s="22" t="s">
        <v>2</v>
      </c>
      <c r="K10" s="33"/>
      <c r="L10" s="20" t="s">
        <v>2</v>
      </c>
      <c r="M10" s="32"/>
      <c r="N10" s="18" t="s">
        <v>3</v>
      </c>
      <c r="O10" s="31"/>
      <c r="P10" s="15" t="s">
        <v>2</v>
      </c>
      <c r="Q10" s="30"/>
      <c r="R10" s="58" t="s">
        <v>2</v>
      </c>
      <c r="S10" s="59"/>
      <c r="T10" s="58" t="s">
        <v>174</v>
      </c>
      <c r="V10" s="15" t="s">
        <v>2</v>
      </c>
      <c r="W10" s="1"/>
      <c r="X10" s="13" t="s">
        <v>3</v>
      </c>
    </row>
    <row r="11" spans="1:24" x14ac:dyDescent="0.2">
      <c r="A11" s="29">
        <v>470</v>
      </c>
      <c r="B11" s="28" t="s">
        <v>151</v>
      </c>
      <c r="C11" s="27" t="s">
        <v>3</v>
      </c>
      <c r="D11" s="26">
        <v>4</v>
      </c>
      <c r="E11" s="34"/>
      <c r="F11" s="25">
        <v>41051</v>
      </c>
      <c r="G11" s="34"/>
      <c r="H11" s="24">
        <v>18142</v>
      </c>
      <c r="I11" s="34"/>
      <c r="J11" s="22" t="s">
        <v>2</v>
      </c>
      <c r="K11" s="33"/>
      <c r="L11" s="20" t="s">
        <v>2</v>
      </c>
      <c r="M11" s="32"/>
      <c r="N11" s="18" t="s">
        <v>3</v>
      </c>
      <c r="O11" s="31"/>
      <c r="P11" s="15" t="s">
        <v>2</v>
      </c>
      <c r="Q11" s="30"/>
      <c r="R11" s="58" t="s">
        <v>3</v>
      </c>
      <c r="S11" s="59"/>
      <c r="T11" s="58" t="s">
        <v>174</v>
      </c>
      <c r="V11" s="15" t="s">
        <v>3</v>
      </c>
      <c r="W11" s="1"/>
      <c r="X11" s="13" t="s">
        <v>2</v>
      </c>
    </row>
    <row r="12" spans="1:24" x14ac:dyDescent="0.2">
      <c r="A12" s="29">
        <v>500</v>
      </c>
      <c r="B12" s="28" t="s">
        <v>150</v>
      </c>
      <c r="C12" s="27" t="s">
        <v>8</v>
      </c>
      <c r="D12" s="26">
        <v>7</v>
      </c>
      <c r="E12" s="34"/>
      <c r="F12" s="25">
        <v>183563</v>
      </c>
      <c r="G12" s="34"/>
      <c r="H12" s="24">
        <v>63932</v>
      </c>
      <c r="I12" s="34"/>
      <c r="J12" s="22" t="s">
        <v>2</v>
      </c>
      <c r="K12" s="33"/>
      <c r="L12" s="20" t="s">
        <v>2</v>
      </c>
      <c r="M12" s="32"/>
      <c r="N12" s="18" t="s">
        <v>3</v>
      </c>
      <c r="O12" s="31"/>
      <c r="P12" s="15" t="s">
        <v>2</v>
      </c>
      <c r="Q12" s="30"/>
      <c r="R12" s="58" t="s">
        <v>2</v>
      </c>
      <c r="S12" s="59"/>
      <c r="T12" s="58" t="s">
        <v>174</v>
      </c>
      <c r="V12" s="15" t="s">
        <v>2</v>
      </c>
      <c r="W12" s="1"/>
      <c r="X12" s="13" t="s">
        <v>3</v>
      </c>
    </row>
    <row r="13" spans="1:24" x14ac:dyDescent="0.2">
      <c r="A13" s="29">
        <v>550</v>
      </c>
      <c r="B13" s="28" t="s">
        <v>149</v>
      </c>
      <c r="C13" s="27" t="s">
        <v>3</v>
      </c>
      <c r="D13" s="26">
        <v>4</v>
      </c>
      <c r="E13" s="34"/>
      <c r="F13" s="25">
        <v>33313</v>
      </c>
      <c r="G13" s="34"/>
      <c r="H13" s="24">
        <v>16752</v>
      </c>
      <c r="I13" s="34"/>
      <c r="J13" s="22" t="s">
        <v>2</v>
      </c>
      <c r="K13" s="33"/>
      <c r="L13" s="20" t="s">
        <v>2</v>
      </c>
      <c r="M13" s="32"/>
      <c r="N13" s="18" t="s">
        <v>3</v>
      </c>
      <c r="O13" s="31"/>
      <c r="P13" s="15" t="s">
        <v>2</v>
      </c>
      <c r="Q13" s="30"/>
      <c r="R13" s="58" t="s">
        <v>2</v>
      </c>
      <c r="S13" s="59"/>
      <c r="T13" s="58" t="s">
        <v>174</v>
      </c>
      <c r="V13" s="15" t="s">
        <v>3</v>
      </c>
      <c r="W13" s="1"/>
      <c r="X13" s="13" t="s">
        <v>2</v>
      </c>
    </row>
    <row r="14" spans="1:24" x14ac:dyDescent="0.2">
      <c r="A14" s="29">
        <v>600</v>
      </c>
      <c r="B14" s="28" t="s">
        <v>148</v>
      </c>
      <c r="C14" s="27" t="s">
        <v>11</v>
      </c>
      <c r="D14" s="26">
        <v>11</v>
      </c>
      <c r="E14" s="34"/>
      <c r="F14" s="25">
        <v>12854</v>
      </c>
      <c r="G14" s="34"/>
      <c r="H14" s="24">
        <v>4218</v>
      </c>
      <c r="I14" s="34"/>
      <c r="J14" s="22" t="s">
        <v>2</v>
      </c>
      <c r="K14" s="33"/>
      <c r="L14" s="20" t="s">
        <v>2</v>
      </c>
      <c r="M14" s="32"/>
      <c r="N14" s="18" t="s">
        <v>2</v>
      </c>
      <c r="O14" s="31"/>
      <c r="P14" s="15" t="s">
        <v>2</v>
      </c>
      <c r="Q14" s="30"/>
      <c r="R14" s="58" t="s">
        <v>174</v>
      </c>
      <c r="S14" s="59"/>
      <c r="T14" s="58" t="s">
        <v>2</v>
      </c>
      <c r="V14" s="15" t="s">
        <v>2</v>
      </c>
      <c r="W14" s="1"/>
      <c r="X14" s="13" t="s">
        <v>2</v>
      </c>
    </row>
    <row r="15" spans="1:24" x14ac:dyDescent="0.2">
      <c r="A15" s="29">
        <v>650</v>
      </c>
      <c r="B15" s="28" t="s">
        <v>147</v>
      </c>
      <c r="C15" s="27" t="s">
        <v>3</v>
      </c>
      <c r="D15" s="26">
        <v>10</v>
      </c>
      <c r="E15" s="34"/>
      <c r="F15" s="25">
        <v>8365</v>
      </c>
      <c r="G15" s="34"/>
      <c r="H15" s="24">
        <v>4130</v>
      </c>
      <c r="I15" s="34"/>
      <c r="J15" s="22" t="s">
        <v>2</v>
      </c>
      <c r="K15" s="33"/>
      <c r="L15" s="20" t="s">
        <v>2</v>
      </c>
      <c r="M15" s="32"/>
      <c r="N15" s="18" t="s">
        <v>3</v>
      </c>
      <c r="O15" s="31"/>
      <c r="P15" s="15" t="s">
        <v>2</v>
      </c>
      <c r="Q15" s="30"/>
      <c r="R15" s="58" t="s">
        <v>3</v>
      </c>
      <c r="S15" s="59"/>
      <c r="T15" s="58" t="s">
        <v>174</v>
      </c>
      <c r="V15" s="15" t="s">
        <v>3</v>
      </c>
      <c r="W15" s="1"/>
      <c r="X15" s="13" t="s">
        <v>2</v>
      </c>
    </row>
    <row r="16" spans="1:24" x14ac:dyDescent="0.2">
      <c r="A16" s="29">
        <v>750</v>
      </c>
      <c r="B16" s="28" t="s">
        <v>146</v>
      </c>
      <c r="C16" s="27" t="s">
        <v>8</v>
      </c>
      <c r="D16" s="26">
        <v>3</v>
      </c>
      <c r="E16" s="34"/>
      <c r="F16" s="25">
        <v>325185</v>
      </c>
      <c r="G16" s="34"/>
      <c r="H16" s="24">
        <v>103831</v>
      </c>
      <c r="I16" s="34"/>
      <c r="J16" s="22" t="s">
        <v>2</v>
      </c>
      <c r="K16" s="33"/>
      <c r="L16" s="20" t="s">
        <v>2</v>
      </c>
      <c r="M16" s="32"/>
      <c r="N16" s="18" t="s">
        <v>2</v>
      </c>
      <c r="O16" s="31"/>
      <c r="P16" s="15" t="s">
        <v>2</v>
      </c>
      <c r="Q16" s="30"/>
      <c r="R16" s="58" t="s">
        <v>3</v>
      </c>
      <c r="S16" s="59"/>
      <c r="T16" s="58" t="s">
        <v>174</v>
      </c>
      <c r="V16" s="15" t="s">
        <v>2</v>
      </c>
      <c r="W16" s="1"/>
      <c r="X16" s="13" t="s">
        <v>3</v>
      </c>
    </row>
    <row r="17" spans="1:24" x14ac:dyDescent="0.2">
      <c r="A17" s="29">
        <v>800</v>
      </c>
      <c r="B17" s="28" t="s">
        <v>145</v>
      </c>
      <c r="C17" s="27" t="s">
        <v>3</v>
      </c>
      <c r="D17" s="26">
        <v>10</v>
      </c>
      <c r="E17" s="34"/>
      <c r="F17" s="25">
        <v>6010</v>
      </c>
      <c r="G17" s="34"/>
      <c r="H17" s="24">
        <v>3711</v>
      </c>
      <c r="I17" s="34"/>
      <c r="J17" s="22" t="s">
        <v>2</v>
      </c>
      <c r="K17" s="33"/>
      <c r="L17" s="20" t="s">
        <v>2</v>
      </c>
      <c r="M17" s="32"/>
      <c r="N17" s="18" t="s">
        <v>3</v>
      </c>
      <c r="O17" s="31"/>
      <c r="P17" s="15" t="s">
        <v>3</v>
      </c>
      <c r="Q17" s="30"/>
      <c r="R17" s="58" t="s">
        <v>3</v>
      </c>
      <c r="S17" s="59"/>
      <c r="T17" s="58" t="s">
        <v>174</v>
      </c>
      <c r="V17" s="15" t="s">
        <v>3</v>
      </c>
      <c r="W17" s="1"/>
      <c r="X17" s="13" t="s">
        <v>2</v>
      </c>
    </row>
    <row r="18" spans="1:24" x14ac:dyDescent="0.2">
      <c r="A18" s="29">
        <v>850</v>
      </c>
      <c r="B18" s="28" t="s">
        <v>144</v>
      </c>
      <c r="C18" s="27" t="s">
        <v>3</v>
      </c>
      <c r="D18" s="26">
        <v>10</v>
      </c>
      <c r="E18" s="34"/>
      <c r="F18" s="25">
        <v>7330</v>
      </c>
      <c r="G18" s="34"/>
      <c r="H18" s="24">
        <v>2984</v>
      </c>
      <c r="I18" s="34"/>
      <c r="J18" s="22" t="s">
        <v>2</v>
      </c>
      <c r="K18" s="33"/>
      <c r="L18" s="20" t="s">
        <v>2</v>
      </c>
      <c r="M18" s="32"/>
      <c r="N18" s="18" t="s">
        <v>3</v>
      </c>
      <c r="O18" s="31"/>
      <c r="P18" s="15" t="s">
        <v>2</v>
      </c>
      <c r="Q18" s="30"/>
      <c r="R18" s="58" t="s">
        <v>3</v>
      </c>
      <c r="S18" s="59"/>
      <c r="T18" s="58" t="s">
        <v>174</v>
      </c>
      <c r="V18" s="15" t="s">
        <v>3</v>
      </c>
      <c r="W18" s="1"/>
      <c r="X18" s="13" t="s">
        <v>2</v>
      </c>
    </row>
    <row r="19" spans="1:24" x14ac:dyDescent="0.2">
      <c r="A19" s="29">
        <v>900</v>
      </c>
      <c r="B19" s="28" t="s">
        <v>143</v>
      </c>
      <c r="C19" s="27" t="s">
        <v>11</v>
      </c>
      <c r="D19" s="26">
        <v>7</v>
      </c>
      <c r="E19" s="34"/>
      <c r="F19" s="25">
        <v>79225</v>
      </c>
      <c r="G19" s="34"/>
      <c r="H19" s="24">
        <v>34530</v>
      </c>
      <c r="I19" s="34"/>
      <c r="J19" s="22" t="s">
        <v>2</v>
      </c>
      <c r="K19" s="33"/>
      <c r="L19" s="20" t="s">
        <v>2</v>
      </c>
      <c r="M19" s="32"/>
      <c r="N19" s="18" t="s">
        <v>3</v>
      </c>
      <c r="O19" s="31"/>
      <c r="P19" s="15" t="s">
        <v>2</v>
      </c>
      <c r="Q19" s="30"/>
      <c r="R19" s="58" t="s">
        <v>3</v>
      </c>
      <c r="S19" s="59"/>
      <c r="T19" s="58" t="s">
        <v>174</v>
      </c>
      <c r="V19" s="15" t="s">
        <v>2</v>
      </c>
      <c r="W19" s="1"/>
      <c r="X19" s="13" t="s">
        <v>2</v>
      </c>
    </row>
    <row r="20" spans="1:24" x14ac:dyDescent="0.2">
      <c r="A20" s="29">
        <v>950</v>
      </c>
      <c r="B20" s="28" t="s">
        <v>142</v>
      </c>
      <c r="C20" s="27" t="s">
        <v>3</v>
      </c>
      <c r="D20" s="26">
        <v>9</v>
      </c>
      <c r="E20" s="34"/>
      <c r="F20" s="25">
        <v>3037</v>
      </c>
      <c r="G20" s="34"/>
      <c r="H20" s="24">
        <v>1952</v>
      </c>
      <c r="I20" s="34"/>
      <c r="J20" s="22" t="s">
        <v>2</v>
      </c>
      <c r="K20" s="33"/>
      <c r="L20" s="20" t="s">
        <v>2</v>
      </c>
      <c r="M20" s="32"/>
      <c r="N20" s="18" t="s">
        <v>3</v>
      </c>
      <c r="O20" s="31"/>
      <c r="P20" s="15" t="s">
        <v>2</v>
      </c>
      <c r="Q20" s="30"/>
      <c r="R20" s="58" t="s">
        <v>3</v>
      </c>
      <c r="S20" s="59"/>
      <c r="T20" s="58" t="s">
        <v>174</v>
      </c>
      <c r="V20" s="15" t="s">
        <v>3</v>
      </c>
      <c r="W20" s="1"/>
      <c r="X20" s="13" t="s">
        <v>3</v>
      </c>
    </row>
    <row r="21" spans="1:24" x14ac:dyDescent="0.2">
      <c r="A21" s="29">
        <v>1000</v>
      </c>
      <c r="B21" s="28" t="s">
        <v>141</v>
      </c>
      <c r="C21" s="27" t="s">
        <v>3</v>
      </c>
      <c r="D21" s="26">
        <v>9</v>
      </c>
      <c r="E21" s="34"/>
      <c r="F21" s="25">
        <v>2401</v>
      </c>
      <c r="G21" s="34"/>
      <c r="H21" s="24">
        <v>1380</v>
      </c>
      <c r="I21" s="34"/>
      <c r="J21" s="22" t="s">
        <v>2</v>
      </c>
      <c r="K21" s="33"/>
      <c r="L21" s="20" t="s">
        <v>2</v>
      </c>
      <c r="M21" s="32"/>
      <c r="N21" s="18" t="s">
        <v>3</v>
      </c>
      <c r="O21" s="31"/>
      <c r="P21" s="15" t="s">
        <v>2</v>
      </c>
      <c r="Q21" s="30"/>
      <c r="R21" s="58" t="s">
        <v>3</v>
      </c>
      <c r="S21" s="59"/>
      <c r="T21" s="58" t="s">
        <v>174</v>
      </c>
      <c r="V21" s="15" t="s">
        <v>3</v>
      </c>
      <c r="W21" s="1"/>
      <c r="X21" s="13" t="s">
        <v>2</v>
      </c>
    </row>
    <row r="22" spans="1:24" x14ac:dyDescent="0.2">
      <c r="A22" s="29">
        <v>1050</v>
      </c>
      <c r="B22" s="28" t="s">
        <v>140</v>
      </c>
      <c r="C22" s="27" t="s">
        <v>3</v>
      </c>
      <c r="D22" s="26">
        <v>9</v>
      </c>
      <c r="E22" s="34"/>
      <c r="F22" s="25">
        <v>2558</v>
      </c>
      <c r="G22" s="34"/>
      <c r="H22" s="24">
        <v>1900</v>
      </c>
      <c r="I22" s="34"/>
      <c r="J22" s="22" t="s">
        <v>2</v>
      </c>
      <c r="K22" s="33"/>
      <c r="L22" s="20" t="s">
        <v>2</v>
      </c>
      <c r="M22" s="32"/>
      <c r="N22" s="18" t="s">
        <v>3</v>
      </c>
      <c r="O22" s="31"/>
      <c r="P22" s="15" t="s">
        <v>2</v>
      </c>
      <c r="Q22" s="30"/>
      <c r="R22" s="58" t="s">
        <v>3</v>
      </c>
      <c r="S22" s="59"/>
      <c r="T22" s="58" t="s">
        <v>174</v>
      </c>
      <c r="V22" s="15" t="s">
        <v>3</v>
      </c>
      <c r="W22" s="1"/>
      <c r="X22" s="13" t="s">
        <v>2</v>
      </c>
    </row>
    <row r="23" spans="1:24" x14ac:dyDescent="0.2">
      <c r="A23" s="29">
        <v>1100</v>
      </c>
      <c r="B23" s="28" t="s">
        <v>139</v>
      </c>
      <c r="C23" s="27" t="s">
        <v>8</v>
      </c>
      <c r="D23" s="26">
        <v>2</v>
      </c>
      <c r="E23" s="34"/>
      <c r="F23" s="25">
        <v>43292</v>
      </c>
      <c r="G23" s="34"/>
      <c r="H23" s="24">
        <v>14723</v>
      </c>
      <c r="I23" s="34"/>
      <c r="J23" s="22" t="s">
        <v>2</v>
      </c>
      <c r="K23" s="33"/>
      <c r="L23" s="20" t="s">
        <v>2</v>
      </c>
      <c r="M23" s="32"/>
      <c r="N23" s="18" t="s">
        <v>3</v>
      </c>
      <c r="O23" s="31"/>
      <c r="P23" s="15" t="s">
        <v>2</v>
      </c>
      <c r="Q23" s="30"/>
      <c r="R23" s="58" t="s">
        <v>2</v>
      </c>
      <c r="S23" s="59"/>
      <c r="T23" s="58" t="s">
        <v>174</v>
      </c>
      <c r="V23" s="15" t="s">
        <v>2</v>
      </c>
      <c r="W23" s="1"/>
      <c r="X23" s="13" t="s">
        <v>2</v>
      </c>
    </row>
    <row r="24" spans="1:24" x14ac:dyDescent="0.2">
      <c r="A24" s="29">
        <v>1150</v>
      </c>
      <c r="B24" s="28" t="s">
        <v>138</v>
      </c>
      <c r="C24" s="27" t="s">
        <v>3</v>
      </c>
      <c r="D24" s="26">
        <v>9</v>
      </c>
      <c r="E24" s="34"/>
      <c r="F24" s="25">
        <v>2996</v>
      </c>
      <c r="G24" s="34"/>
      <c r="H24" s="24">
        <v>1011</v>
      </c>
      <c r="I24" s="34"/>
      <c r="J24" s="22" t="s">
        <v>2</v>
      </c>
      <c r="K24" s="33"/>
      <c r="L24" s="20" t="s">
        <v>2</v>
      </c>
      <c r="M24" s="32"/>
      <c r="N24" s="18" t="s">
        <v>3</v>
      </c>
      <c r="O24" s="31"/>
      <c r="P24" s="15" t="s">
        <v>3</v>
      </c>
      <c r="Q24" s="30"/>
      <c r="R24" s="58" t="s">
        <v>3</v>
      </c>
      <c r="S24" s="59"/>
      <c r="T24" s="58" t="s">
        <v>174</v>
      </c>
      <c r="V24" s="15" t="s">
        <v>2</v>
      </c>
      <c r="W24" s="1"/>
      <c r="X24" s="13" t="s">
        <v>2</v>
      </c>
    </row>
    <row r="25" spans="1:24" x14ac:dyDescent="0.2">
      <c r="A25" s="29">
        <v>1200</v>
      </c>
      <c r="B25" s="28" t="s">
        <v>137</v>
      </c>
      <c r="C25" s="27" t="s">
        <v>3</v>
      </c>
      <c r="D25" s="26">
        <v>9</v>
      </c>
      <c r="E25" s="34"/>
      <c r="F25" s="25">
        <v>1940</v>
      </c>
      <c r="G25" s="34"/>
      <c r="H25" s="24">
        <v>964</v>
      </c>
      <c r="I25" s="34"/>
      <c r="J25" s="22" t="s">
        <v>2</v>
      </c>
      <c r="K25" s="33"/>
      <c r="L25" s="20" t="s">
        <v>2</v>
      </c>
      <c r="M25" s="32"/>
      <c r="N25" s="18" t="s">
        <v>3</v>
      </c>
      <c r="O25" s="31"/>
      <c r="P25" s="15" t="s">
        <v>3</v>
      </c>
      <c r="Q25" s="30"/>
      <c r="R25" s="58" t="s">
        <v>3</v>
      </c>
      <c r="S25" s="59"/>
      <c r="T25" s="58" t="s">
        <v>174</v>
      </c>
      <c r="V25" s="15" t="s">
        <v>3</v>
      </c>
      <c r="W25" s="1"/>
      <c r="X25" s="13" t="s">
        <v>3</v>
      </c>
    </row>
    <row r="26" spans="1:24" x14ac:dyDescent="0.2">
      <c r="A26" s="29">
        <v>1250</v>
      </c>
      <c r="B26" s="28" t="s">
        <v>136</v>
      </c>
      <c r="C26" s="27" t="s">
        <v>3</v>
      </c>
      <c r="D26" s="26">
        <v>4</v>
      </c>
      <c r="E26" s="34"/>
      <c r="F26" s="25">
        <v>19048</v>
      </c>
      <c r="G26" s="34"/>
      <c r="H26" s="24">
        <v>9976</v>
      </c>
      <c r="I26" s="34"/>
      <c r="J26" s="22" t="s">
        <v>2</v>
      </c>
      <c r="K26" s="33"/>
      <c r="L26" s="20" t="s">
        <v>2</v>
      </c>
      <c r="M26" s="32"/>
      <c r="N26" s="18" t="s">
        <v>3</v>
      </c>
      <c r="O26" s="31"/>
      <c r="P26" s="15" t="s">
        <v>3</v>
      </c>
      <c r="Q26" s="30"/>
      <c r="R26" s="58" t="s">
        <v>174</v>
      </c>
      <c r="S26" s="59"/>
      <c r="T26" s="58" t="s">
        <v>2</v>
      </c>
      <c r="V26" s="15" t="s">
        <v>3</v>
      </c>
      <c r="W26" s="1"/>
      <c r="X26" s="13" t="s">
        <v>2</v>
      </c>
    </row>
    <row r="27" spans="1:24" x14ac:dyDescent="0.2">
      <c r="A27" s="29">
        <v>1300</v>
      </c>
      <c r="B27" s="28" t="s">
        <v>135</v>
      </c>
      <c r="C27" s="27" t="s">
        <v>8</v>
      </c>
      <c r="D27" s="26">
        <v>2</v>
      </c>
      <c r="E27" s="34"/>
      <c r="F27" s="25">
        <v>35298</v>
      </c>
      <c r="G27" s="34"/>
      <c r="H27" s="24">
        <v>11677</v>
      </c>
      <c r="I27" s="34"/>
      <c r="J27" s="22" t="s">
        <v>2</v>
      </c>
      <c r="K27" s="33"/>
      <c r="L27" s="20" t="s">
        <v>2</v>
      </c>
      <c r="M27" s="32"/>
      <c r="N27" s="18" t="s">
        <v>3</v>
      </c>
      <c r="O27" s="31"/>
      <c r="P27" s="15" t="s">
        <v>2</v>
      </c>
      <c r="Q27" s="30"/>
      <c r="R27" s="58" t="s">
        <v>2</v>
      </c>
      <c r="S27" s="59"/>
      <c r="T27" s="58" t="s">
        <v>174</v>
      </c>
      <c r="V27" s="15" t="s">
        <v>2</v>
      </c>
      <c r="W27" s="1"/>
      <c r="X27" s="13" t="s">
        <v>2</v>
      </c>
    </row>
    <row r="28" spans="1:24" x14ac:dyDescent="0.2">
      <c r="A28" s="29">
        <v>1350</v>
      </c>
      <c r="B28" s="28" t="s">
        <v>134</v>
      </c>
      <c r="C28" s="27" t="s">
        <v>11</v>
      </c>
      <c r="D28" s="26">
        <v>4</v>
      </c>
      <c r="E28" s="34"/>
      <c r="F28" s="25">
        <v>31612</v>
      </c>
      <c r="G28" s="34"/>
      <c r="H28" s="24">
        <v>15339</v>
      </c>
      <c r="I28" s="34"/>
      <c r="J28" s="22" t="s">
        <v>2</v>
      </c>
      <c r="K28" s="33"/>
      <c r="L28" s="20" t="s">
        <v>2</v>
      </c>
      <c r="M28" s="32"/>
      <c r="N28" s="18" t="s">
        <v>3</v>
      </c>
      <c r="O28" s="31"/>
      <c r="P28" s="15" t="s">
        <v>2</v>
      </c>
      <c r="Q28" s="30"/>
      <c r="R28" s="58" t="s">
        <v>3</v>
      </c>
      <c r="S28" s="59"/>
      <c r="T28" s="58" t="s">
        <v>174</v>
      </c>
      <c r="V28" s="15" t="s">
        <v>3</v>
      </c>
      <c r="W28" s="1"/>
      <c r="X28" s="13" t="s">
        <v>2</v>
      </c>
    </row>
    <row r="29" spans="1:24" x14ac:dyDescent="0.2">
      <c r="A29" s="29">
        <v>1400</v>
      </c>
      <c r="B29" s="28" t="s">
        <v>133</v>
      </c>
      <c r="C29" s="27" t="s">
        <v>3</v>
      </c>
      <c r="D29" s="26">
        <v>11</v>
      </c>
      <c r="E29" s="34"/>
      <c r="F29" s="25">
        <v>13695</v>
      </c>
      <c r="G29" s="34"/>
      <c r="H29" s="24">
        <v>7269</v>
      </c>
      <c r="I29" s="34"/>
      <c r="J29" s="22" t="s">
        <v>2</v>
      </c>
      <c r="K29" s="33"/>
      <c r="L29" s="20" t="s">
        <v>2</v>
      </c>
      <c r="M29" s="32"/>
      <c r="N29" s="18" t="s">
        <v>3</v>
      </c>
      <c r="O29" s="31"/>
      <c r="P29" s="15" t="s">
        <v>2</v>
      </c>
      <c r="Q29" s="30"/>
      <c r="R29" s="58" t="s">
        <v>3</v>
      </c>
      <c r="S29" s="59"/>
      <c r="T29" s="58" t="s">
        <v>174</v>
      </c>
      <c r="V29" s="15" t="s">
        <v>2</v>
      </c>
      <c r="W29" s="1"/>
      <c r="X29" s="13" t="s">
        <v>2</v>
      </c>
    </row>
    <row r="30" spans="1:24" x14ac:dyDescent="0.2">
      <c r="A30" s="29">
        <v>1450</v>
      </c>
      <c r="B30" s="28" t="s">
        <v>132</v>
      </c>
      <c r="C30" s="27" t="s">
        <v>8</v>
      </c>
      <c r="D30" s="26">
        <v>6</v>
      </c>
      <c r="E30" s="34"/>
      <c r="F30" s="25">
        <v>63248</v>
      </c>
      <c r="G30" s="34"/>
      <c r="H30" s="24">
        <v>22930</v>
      </c>
      <c r="I30" s="34"/>
      <c r="J30" s="22" t="s">
        <v>2</v>
      </c>
      <c r="K30" s="33"/>
      <c r="L30" s="20" t="s">
        <v>2</v>
      </c>
      <c r="M30" s="32"/>
      <c r="N30" s="18" t="s">
        <v>2</v>
      </c>
      <c r="O30" s="31"/>
      <c r="P30" s="15" t="s">
        <v>2</v>
      </c>
      <c r="Q30" s="30"/>
      <c r="R30" s="58" t="s">
        <v>2</v>
      </c>
      <c r="S30" s="59"/>
      <c r="T30" s="58" t="s">
        <v>174</v>
      </c>
      <c r="V30" s="15" t="s">
        <v>2</v>
      </c>
      <c r="W30" s="1"/>
      <c r="X30" s="13" t="s">
        <v>3</v>
      </c>
    </row>
    <row r="31" spans="1:24" x14ac:dyDescent="0.2">
      <c r="A31" s="29">
        <v>1500</v>
      </c>
      <c r="B31" s="28" t="s">
        <v>131</v>
      </c>
      <c r="C31" s="27" t="s">
        <v>8</v>
      </c>
      <c r="D31" s="26">
        <v>7</v>
      </c>
      <c r="E31" s="34"/>
      <c r="F31" s="25">
        <v>154538</v>
      </c>
      <c r="G31" s="34"/>
      <c r="H31" s="24">
        <v>52648</v>
      </c>
      <c r="I31" s="34"/>
      <c r="J31" s="22" t="s">
        <v>2</v>
      </c>
      <c r="K31" s="33"/>
      <c r="L31" s="20" t="s">
        <v>2</v>
      </c>
      <c r="M31" s="32"/>
      <c r="N31" s="18" t="s">
        <v>2</v>
      </c>
      <c r="O31" s="31"/>
      <c r="P31" s="15" t="s">
        <v>2</v>
      </c>
      <c r="Q31" s="30"/>
      <c r="R31" s="58" t="s">
        <v>2</v>
      </c>
      <c r="S31" s="59"/>
      <c r="T31" s="58" t="s">
        <v>174</v>
      </c>
      <c r="V31" s="15" t="s">
        <v>2</v>
      </c>
      <c r="W31" s="1"/>
      <c r="X31" s="13" t="s">
        <v>3</v>
      </c>
    </row>
    <row r="32" spans="1:24" x14ac:dyDescent="0.2">
      <c r="A32" s="29">
        <v>1520</v>
      </c>
      <c r="B32" s="28" t="s">
        <v>130</v>
      </c>
      <c r="C32" s="27" t="s">
        <v>8</v>
      </c>
      <c r="D32" s="26">
        <v>2</v>
      </c>
      <c r="E32" s="34"/>
      <c r="F32" s="25">
        <v>84906</v>
      </c>
      <c r="G32" s="34"/>
      <c r="H32" s="24">
        <v>35033</v>
      </c>
      <c r="I32" s="34"/>
      <c r="J32" s="22" t="s">
        <v>2</v>
      </c>
      <c r="K32" s="33"/>
      <c r="L32" s="20" t="s">
        <v>2</v>
      </c>
      <c r="M32" s="32"/>
      <c r="N32" s="18" t="s">
        <v>2</v>
      </c>
      <c r="O32" s="31"/>
      <c r="P32" s="15" t="s">
        <v>2</v>
      </c>
      <c r="Q32" s="30"/>
      <c r="R32" s="58" t="s">
        <v>2</v>
      </c>
      <c r="S32" s="59"/>
      <c r="T32" s="58" t="s">
        <v>174</v>
      </c>
      <c r="V32" s="15" t="s">
        <v>2</v>
      </c>
      <c r="W32" s="1"/>
      <c r="X32" s="13" t="s">
        <v>3</v>
      </c>
    </row>
    <row r="33" spans="1:24" x14ac:dyDescent="0.2">
      <c r="A33" s="29">
        <v>1550</v>
      </c>
      <c r="B33" s="28" t="s">
        <v>129</v>
      </c>
      <c r="C33" s="27" t="s">
        <v>8</v>
      </c>
      <c r="D33" s="26">
        <v>3</v>
      </c>
      <c r="E33" s="34"/>
      <c r="F33" s="25">
        <v>148853</v>
      </c>
      <c r="G33" s="34"/>
      <c r="H33" s="24">
        <v>50222</v>
      </c>
      <c r="I33" s="34"/>
      <c r="J33" s="22" t="s">
        <v>2</v>
      </c>
      <c r="K33" s="33"/>
      <c r="L33" s="20" t="s">
        <v>2</v>
      </c>
      <c r="M33" s="32"/>
      <c r="N33" s="18" t="s">
        <v>3</v>
      </c>
      <c r="O33" s="31"/>
      <c r="P33" s="15" t="s">
        <v>2</v>
      </c>
      <c r="Q33" s="30"/>
      <c r="R33" s="58" t="s">
        <v>2</v>
      </c>
      <c r="S33" s="59"/>
      <c r="T33" s="58" t="s">
        <v>174</v>
      </c>
      <c r="V33" s="15" t="s">
        <v>2</v>
      </c>
      <c r="W33" s="1"/>
      <c r="X33" s="13" t="s">
        <v>3</v>
      </c>
    </row>
    <row r="34" spans="1:24" x14ac:dyDescent="0.2">
      <c r="A34" s="29">
        <v>1600</v>
      </c>
      <c r="B34" s="28" t="s">
        <v>128</v>
      </c>
      <c r="C34" s="27" t="s">
        <v>3</v>
      </c>
      <c r="D34" s="26">
        <v>9</v>
      </c>
      <c r="E34" s="34"/>
      <c r="F34" s="25">
        <v>2792</v>
      </c>
      <c r="G34" s="34"/>
      <c r="H34" s="24">
        <v>1769</v>
      </c>
      <c r="I34" s="34"/>
      <c r="J34" s="22" t="s">
        <v>2</v>
      </c>
      <c r="K34" s="33"/>
      <c r="L34" s="20" t="s">
        <v>2</v>
      </c>
      <c r="M34" s="32"/>
      <c r="N34" s="18" t="s">
        <v>3</v>
      </c>
      <c r="O34" s="31"/>
      <c r="P34" s="15" t="s">
        <v>3</v>
      </c>
      <c r="Q34" s="30"/>
      <c r="R34" s="58" t="s">
        <v>3</v>
      </c>
      <c r="S34" s="59"/>
      <c r="T34" s="58" t="s">
        <v>174</v>
      </c>
      <c r="V34" s="15" t="s">
        <v>3</v>
      </c>
      <c r="W34" s="1"/>
      <c r="X34" s="13" t="s">
        <v>3</v>
      </c>
    </row>
    <row r="35" spans="1:24" x14ac:dyDescent="0.2">
      <c r="A35" s="29">
        <v>1700</v>
      </c>
      <c r="B35" s="28" t="s">
        <v>127</v>
      </c>
      <c r="C35" s="27" t="s">
        <v>3</v>
      </c>
      <c r="D35" s="26">
        <v>9</v>
      </c>
      <c r="E35" s="34"/>
      <c r="F35" s="25">
        <v>2070</v>
      </c>
      <c r="G35" s="34"/>
      <c r="H35" s="24">
        <v>1896</v>
      </c>
      <c r="I35" s="34"/>
      <c r="J35" s="22" t="s">
        <v>2</v>
      </c>
      <c r="K35" s="33"/>
      <c r="L35" s="20" t="s">
        <v>2</v>
      </c>
      <c r="M35" s="32"/>
      <c r="N35" s="18" t="s">
        <v>3</v>
      </c>
      <c r="O35" s="31"/>
      <c r="P35" s="15" t="s">
        <v>3</v>
      </c>
      <c r="Q35" s="30"/>
      <c r="R35" s="58" t="s">
        <v>3</v>
      </c>
      <c r="S35" s="59"/>
      <c r="T35" s="58" t="s">
        <v>174</v>
      </c>
      <c r="V35" s="15" t="s">
        <v>3</v>
      </c>
      <c r="W35" s="1"/>
      <c r="X35" s="13" t="s">
        <v>2</v>
      </c>
    </row>
    <row r="36" spans="1:24" x14ac:dyDescent="0.2">
      <c r="A36" s="29">
        <v>1720</v>
      </c>
      <c r="B36" s="28" t="s">
        <v>126</v>
      </c>
      <c r="C36" s="27" t="s">
        <v>6</v>
      </c>
      <c r="D36" s="26">
        <v>4</v>
      </c>
      <c r="E36" s="34"/>
      <c r="F36" s="25">
        <v>54313</v>
      </c>
      <c r="G36" s="34"/>
      <c r="H36" s="24">
        <v>24971</v>
      </c>
      <c r="I36" s="34"/>
      <c r="J36" s="22" t="s">
        <v>2</v>
      </c>
      <c r="K36" s="33"/>
      <c r="L36" s="20" t="s">
        <v>2</v>
      </c>
      <c r="M36" s="32"/>
      <c r="N36" s="18" t="s">
        <v>3</v>
      </c>
      <c r="O36" s="31"/>
      <c r="P36" s="15" t="s">
        <v>2</v>
      </c>
      <c r="Q36" s="30"/>
      <c r="R36" s="58" t="s">
        <v>3</v>
      </c>
      <c r="S36" s="59"/>
      <c r="T36" s="58" t="s">
        <v>174</v>
      </c>
      <c r="V36" s="15" t="s">
        <v>3</v>
      </c>
      <c r="W36" s="1"/>
      <c r="X36" s="13" t="s">
        <v>2</v>
      </c>
    </row>
    <row r="37" spans="1:24" x14ac:dyDescent="0.2">
      <c r="A37" s="29">
        <v>1730</v>
      </c>
      <c r="B37" s="28" t="s">
        <v>125</v>
      </c>
      <c r="C37" s="27" t="s">
        <v>11</v>
      </c>
      <c r="D37" s="26">
        <v>4</v>
      </c>
      <c r="E37" s="34"/>
      <c r="F37" s="25">
        <v>51043</v>
      </c>
      <c r="G37" s="34"/>
      <c r="H37" s="24">
        <v>24198</v>
      </c>
      <c r="I37" s="34"/>
      <c r="J37" s="22" t="s">
        <v>2</v>
      </c>
      <c r="K37" s="33"/>
      <c r="L37" s="20" t="s">
        <v>2</v>
      </c>
      <c r="M37" s="32"/>
      <c r="N37" s="18" t="s">
        <v>3</v>
      </c>
      <c r="O37" s="31"/>
      <c r="P37" s="15" t="s">
        <v>2</v>
      </c>
      <c r="Q37" s="30"/>
      <c r="R37" s="58" t="s">
        <v>174</v>
      </c>
      <c r="S37" s="59"/>
      <c r="T37" s="58" t="s">
        <v>2</v>
      </c>
      <c r="V37" s="15" t="s">
        <v>2</v>
      </c>
      <c r="W37" s="1"/>
      <c r="X37" s="13" t="s">
        <v>2</v>
      </c>
    </row>
    <row r="38" spans="1:24" x14ac:dyDescent="0.2">
      <c r="A38" s="29">
        <v>1750</v>
      </c>
      <c r="B38" s="28" t="s">
        <v>124</v>
      </c>
      <c r="C38" s="27" t="s">
        <v>3</v>
      </c>
      <c r="D38" s="26">
        <v>10</v>
      </c>
      <c r="E38" s="34"/>
      <c r="F38" s="25">
        <v>5024</v>
      </c>
      <c r="G38" s="34"/>
      <c r="H38" s="24">
        <v>2823</v>
      </c>
      <c r="I38" s="34"/>
      <c r="J38" s="22" t="s">
        <v>2</v>
      </c>
      <c r="K38" s="33"/>
      <c r="L38" s="20" t="s">
        <v>2</v>
      </c>
      <c r="M38" s="32"/>
      <c r="N38" s="18" t="s">
        <v>3</v>
      </c>
      <c r="O38" s="31"/>
      <c r="P38" s="15" t="s">
        <v>3</v>
      </c>
      <c r="Q38" s="30"/>
      <c r="R38" s="58" t="s">
        <v>3</v>
      </c>
      <c r="S38" s="59"/>
      <c r="T38" s="58" t="s">
        <v>174</v>
      </c>
      <c r="V38" s="15" t="s">
        <v>3</v>
      </c>
      <c r="W38" s="1"/>
      <c r="X38" s="13" t="s">
        <v>2</v>
      </c>
    </row>
    <row r="39" spans="1:24" x14ac:dyDescent="0.2">
      <c r="A39" s="29">
        <v>1800</v>
      </c>
      <c r="B39" s="28" t="s">
        <v>123</v>
      </c>
      <c r="C39" s="27" t="s">
        <v>11</v>
      </c>
      <c r="D39" s="26">
        <v>4</v>
      </c>
      <c r="E39" s="34"/>
      <c r="F39" s="25">
        <v>71798</v>
      </c>
      <c r="G39" s="34"/>
      <c r="H39" s="24">
        <v>33209</v>
      </c>
      <c r="I39" s="34"/>
      <c r="J39" s="22" t="s">
        <v>2</v>
      </c>
      <c r="K39" s="33"/>
      <c r="L39" s="20" t="s">
        <v>2</v>
      </c>
      <c r="M39" s="32"/>
      <c r="N39" s="18" t="s">
        <v>2</v>
      </c>
      <c r="O39" s="31"/>
      <c r="P39" s="15" t="s">
        <v>2</v>
      </c>
      <c r="Q39" s="30"/>
      <c r="R39" s="58" t="s">
        <v>174</v>
      </c>
      <c r="S39" s="59"/>
      <c r="T39" s="58" t="s">
        <v>2</v>
      </c>
      <c r="V39" s="15" t="s">
        <v>3</v>
      </c>
      <c r="W39" s="1"/>
      <c r="X39" s="13" t="s">
        <v>2</v>
      </c>
    </row>
    <row r="40" spans="1:24" x14ac:dyDescent="0.2">
      <c r="A40" s="29">
        <v>1860</v>
      </c>
      <c r="B40" s="28" t="s">
        <v>122</v>
      </c>
      <c r="C40" s="27" t="s">
        <v>3</v>
      </c>
      <c r="D40" s="26">
        <v>8</v>
      </c>
      <c r="E40" s="34"/>
      <c r="F40" s="25">
        <v>1543</v>
      </c>
      <c r="G40" s="34"/>
      <c r="H40" s="24">
        <v>740</v>
      </c>
      <c r="I40" s="34"/>
      <c r="J40" s="22" t="s">
        <v>2</v>
      </c>
      <c r="K40" s="33"/>
      <c r="L40" s="20" t="s">
        <v>3</v>
      </c>
      <c r="M40" s="32"/>
      <c r="N40" s="18" t="s">
        <v>3</v>
      </c>
      <c r="O40" s="31"/>
      <c r="P40" s="15" t="s">
        <v>3</v>
      </c>
      <c r="Q40" s="30"/>
      <c r="R40" s="58" t="s">
        <v>3</v>
      </c>
      <c r="S40" s="59"/>
      <c r="T40" s="58" t="s">
        <v>174</v>
      </c>
      <c r="V40" s="15" t="s">
        <v>3</v>
      </c>
      <c r="W40" s="1"/>
      <c r="X40" s="13" t="s">
        <v>2</v>
      </c>
    </row>
    <row r="41" spans="1:24" x14ac:dyDescent="0.2">
      <c r="A41" s="29">
        <v>2000</v>
      </c>
      <c r="B41" s="28" t="s">
        <v>121</v>
      </c>
      <c r="C41" s="27" t="s">
        <v>3</v>
      </c>
      <c r="D41" s="26">
        <v>9</v>
      </c>
      <c r="E41" s="34"/>
      <c r="F41" s="25">
        <v>4276</v>
      </c>
      <c r="G41" s="34"/>
      <c r="H41" s="24">
        <v>2380</v>
      </c>
      <c r="I41" s="34"/>
      <c r="J41" s="22" t="s">
        <v>2</v>
      </c>
      <c r="K41" s="33"/>
      <c r="L41" s="20" t="s">
        <v>2</v>
      </c>
      <c r="M41" s="32"/>
      <c r="N41" s="18" t="s">
        <v>3</v>
      </c>
      <c r="O41" s="31"/>
      <c r="P41" s="15" t="s">
        <v>2</v>
      </c>
      <c r="Q41" s="30"/>
      <c r="R41" s="58" t="s">
        <v>174</v>
      </c>
      <c r="S41" s="59"/>
      <c r="T41" s="58" t="s">
        <v>2</v>
      </c>
      <c r="V41" s="15" t="s">
        <v>3</v>
      </c>
      <c r="W41" s="1"/>
      <c r="X41" s="13" t="s">
        <v>3</v>
      </c>
    </row>
    <row r="42" spans="1:24" x14ac:dyDescent="0.2">
      <c r="A42" s="29">
        <v>2060</v>
      </c>
      <c r="B42" s="28" t="s">
        <v>120</v>
      </c>
      <c r="C42" s="27" t="s">
        <v>3</v>
      </c>
      <c r="D42" s="26">
        <v>10</v>
      </c>
      <c r="E42" s="34"/>
      <c r="F42" s="25">
        <v>10073</v>
      </c>
      <c r="G42" s="34"/>
      <c r="H42" s="24">
        <v>5211</v>
      </c>
      <c r="I42" s="34"/>
      <c r="J42" s="22" t="s">
        <v>2</v>
      </c>
      <c r="K42" s="33"/>
      <c r="L42" s="20" t="s">
        <v>2</v>
      </c>
      <c r="M42" s="32"/>
      <c r="N42" s="18" t="s">
        <v>3</v>
      </c>
      <c r="O42" s="31"/>
      <c r="P42" s="15" t="s">
        <v>2</v>
      </c>
      <c r="Q42" s="30"/>
      <c r="R42" s="58" t="s">
        <v>174</v>
      </c>
      <c r="S42" s="59"/>
      <c r="T42" s="58" t="s">
        <v>2</v>
      </c>
      <c r="V42" s="15" t="s">
        <v>3</v>
      </c>
      <c r="W42" s="1"/>
      <c r="X42" s="13" t="s">
        <v>2</v>
      </c>
    </row>
    <row r="43" spans="1:24" x14ac:dyDescent="0.2">
      <c r="A43" s="29">
        <v>2150</v>
      </c>
      <c r="B43" s="28" t="s">
        <v>119</v>
      </c>
      <c r="C43" s="27" t="s">
        <v>3</v>
      </c>
      <c r="D43" s="26">
        <v>9</v>
      </c>
      <c r="E43" s="34"/>
      <c r="F43" s="25">
        <v>4279</v>
      </c>
      <c r="G43" s="34"/>
      <c r="H43" s="24">
        <v>1675</v>
      </c>
      <c r="I43" s="34"/>
      <c r="J43" s="22" t="s">
        <v>2</v>
      </c>
      <c r="K43" s="33"/>
      <c r="L43" s="20" t="s">
        <v>2</v>
      </c>
      <c r="M43" s="32"/>
      <c r="N43" s="18" t="s">
        <v>3</v>
      </c>
      <c r="O43" s="31"/>
      <c r="P43" s="15" t="s">
        <v>3</v>
      </c>
      <c r="Q43" s="30"/>
      <c r="R43" s="58" t="s">
        <v>3</v>
      </c>
      <c r="S43" s="59"/>
      <c r="T43" s="58" t="s">
        <v>174</v>
      </c>
      <c r="V43" s="15" t="s">
        <v>3</v>
      </c>
      <c r="W43" s="1"/>
      <c r="X43" s="13" t="s">
        <v>2</v>
      </c>
    </row>
    <row r="44" spans="1:24" x14ac:dyDescent="0.2">
      <c r="A44" s="29">
        <v>2200</v>
      </c>
      <c r="B44" s="28" t="s">
        <v>118</v>
      </c>
      <c r="C44" s="27" t="s">
        <v>3</v>
      </c>
      <c r="D44" s="26">
        <v>10</v>
      </c>
      <c r="E44" s="34"/>
      <c r="F44" s="25">
        <v>7625</v>
      </c>
      <c r="G44" s="34"/>
      <c r="H44" s="24">
        <v>3347</v>
      </c>
      <c r="I44" s="34"/>
      <c r="J44" s="22" t="s">
        <v>2</v>
      </c>
      <c r="K44" s="33"/>
      <c r="L44" s="20" t="s">
        <v>2</v>
      </c>
      <c r="M44" s="32"/>
      <c r="N44" s="18" t="s">
        <v>3</v>
      </c>
      <c r="O44" s="31"/>
      <c r="P44" s="15" t="s">
        <v>2</v>
      </c>
      <c r="Q44" s="30"/>
      <c r="R44" s="58" t="s">
        <v>2</v>
      </c>
      <c r="S44" s="59"/>
      <c r="T44" s="58" t="s">
        <v>174</v>
      </c>
      <c r="V44" s="15" t="s">
        <v>3</v>
      </c>
      <c r="W44" s="1"/>
      <c r="X44" s="13" t="s">
        <v>2</v>
      </c>
    </row>
    <row r="45" spans="1:24" x14ac:dyDescent="0.2">
      <c r="A45" s="29">
        <v>2310</v>
      </c>
      <c r="B45" s="28" t="s">
        <v>117</v>
      </c>
      <c r="C45" s="27" t="s">
        <v>3</v>
      </c>
      <c r="D45" s="26">
        <v>11</v>
      </c>
      <c r="E45" s="34"/>
      <c r="F45" s="25">
        <v>11410</v>
      </c>
      <c r="G45" s="34"/>
      <c r="H45" s="24">
        <v>4981</v>
      </c>
      <c r="I45" s="34"/>
      <c r="J45" s="22" t="s">
        <v>2</v>
      </c>
      <c r="K45" s="33"/>
      <c r="L45" s="20" t="s">
        <v>2</v>
      </c>
      <c r="M45" s="32"/>
      <c r="N45" s="18" t="s">
        <v>3</v>
      </c>
      <c r="O45" s="31"/>
      <c r="P45" s="15" t="s">
        <v>2</v>
      </c>
      <c r="Q45" s="30"/>
      <c r="R45" s="58" t="s">
        <v>3</v>
      </c>
      <c r="S45" s="59"/>
      <c r="T45" s="58" t="s">
        <v>174</v>
      </c>
      <c r="V45" s="15" t="s">
        <v>3</v>
      </c>
      <c r="W45" s="1"/>
      <c r="X45" s="13" t="s">
        <v>2</v>
      </c>
    </row>
    <row r="46" spans="1:24" x14ac:dyDescent="0.2">
      <c r="A46" s="29">
        <v>2350</v>
      </c>
      <c r="B46" s="28" t="s">
        <v>116</v>
      </c>
      <c r="C46" s="27" t="s">
        <v>3</v>
      </c>
      <c r="D46" s="26">
        <v>11</v>
      </c>
      <c r="E46" s="34"/>
      <c r="F46" s="25">
        <v>12551</v>
      </c>
      <c r="G46" s="34"/>
      <c r="H46" s="24">
        <v>4302</v>
      </c>
      <c r="I46" s="34"/>
      <c r="J46" s="22" t="s">
        <v>2</v>
      </c>
      <c r="K46" s="33"/>
      <c r="L46" s="20" t="s">
        <v>2</v>
      </c>
      <c r="M46" s="32"/>
      <c r="N46" s="18" t="s">
        <v>3</v>
      </c>
      <c r="O46" s="31"/>
      <c r="P46" s="15" t="s">
        <v>2</v>
      </c>
      <c r="Q46" s="30"/>
      <c r="R46" s="58" t="s">
        <v>3</v>
      </c>
      <c r="S46" s="59"/>
      <c r="T46" s="58" t="s">
        <v>174</v>
      </c>
      <c r="V46" s="15" t="s">
        <v>3</v>
      </c>
      <c r="W46" s="1"/>
      <c r="X46" s="13" t="s">
        <v>2</v>
      </c>
    </row>
    <row r="47" spans="1:24" x14ac:dyDescent="0.2">
      <c r="A47" s="29">
        <v>2500</v>
      </c>
      <c r="B47" s="28" t="s">
        <v>115</v>
      </c>
      <c r="C47" s="27" t="s">
        <v>3</v>
      </c>
      <c r="D47" s="26">
        <v>4</v>
      </c>
      <c r="E47" s="34"/>
      <c r="F47" s="25">
        <v>7376</v>
      </c>
      <c r="G47" s="34"/>
      <c r="H47" s="24">
        <v>3915</v>
      </c>
      <c r="I47" s="34"/>
      <c r="J47" s="22" t="s">
        <v>2</v>
      </c>
      <c r="K47" s="33"/>
      <c r="L47" s="20" t="s">
        <v>2</v>
      </c>
      <c r="M47" s="32"/>
      <c r="N47" s="18" t="s">
        <v>3</v>
      </c>
      <c r="O47" s="31"/>
      <c r="P47" s="15" t="s">
        <v>3</v>
      </c>
      <c r="Q47" s="30"/>
      <c r="R47" s="58" t="s">
        <v>3</v>
      </c>
      <c r="S47" s="59"/>
      <c r="T47" s="58" t="s">
        <v>174</v>
      </c>
      <c r="V47" s="15" t="s">
        <v>2</v>
      </c>
      <c r="W47" s="1"/>
      <c r="X47" s="13" t="s">
        <v>2</v>
      </c>
    </row>
    <row r="48" spans="1:24" x14ac:dyDescent="0.2">
      <c r="A48" s="29">
        <v>2600</v>
      </c>
      <c r="B48" s="28" t="s">
        <v>114</v>
      </c>
      <c r="C48" s="27" t="s">
        <v>3</v>
      </c>
      <c r="D48" s="26">
        <v>4</v>
      </c>
      <c r="E48" s="34"/>
      <c r="F48" s="25">
        <v>40975</v>
      </c>
      <c r="G48" s="34"/>
      <c r="H48" s="24">
        <v>16013</v>
      </c>
      <c r="I48" s="34"/>
      <c r="J48" s="22" t="s">
        <v>2</v>
      </c>
      <c r="K48" s="33"/>
      <c r="L48" s="20" t="s">
        <v>2</v>
      </c>
      <c r="M48" s="32"/>
      <c r="N48" s="18" t="s">
        <v>3</v>
      </c>
      <c r="O48" s="31"/>
      <c r="P48" s="15" t="s">
        <v>2</v>
      </c>
      <c r="Q48" s="30"/>
      <c r="R48" s="58" t="s">
        <v>3</v>
      </c>
      <c r="S48" s="59"/>
      <c r="T48" s="58" t="s">
        <v>174</v>
      </c>
      <c r="V48" s="15" t="s">
        <v>2</v>
      </c>
      <c r="W48" s="1"/>
      <c r="X48" s="13" t="s">
        <v>2</v>
      </c>
    </row>
    <row r="49" spans="1:24" x14ac:dyDescent="0.2">
      <c r="A49" s="29">
        <v>2700</v>
      </c>
      <c r="B49" s="28" t="s">
        <v>113</v>
      </c>
      <c r="C49" s="27" t="s">
        <v>11</v>
      </c>
      <c r="D49" s="26">
        <v>10</v>
      </c>
      <c r="E49" s="34"/>
      <c r="F49" s="25">
        <v>8884</v>
      </c>
      <c r="G49" s="34"/>
      <c r="H49" s="24">
        <v>3650</v>
      </c>
      <c r="I49" s="34"/>
      <c r="J49" s="22" t="s">
        <v>2</v>
      </c>
      <c r="K49" s="33"/>
      <c r="L49" s="20" t="s">
        <v>2</v>
      </c>
      <c r="M49" s="32"/>
      <c r="N49" s="18" t="s">
        <v>3</v>
      </c>
      <c r="O49" s="31"/>
      <c r="P49" s="15" t="s">
        <v>2</v>
      </c>
      <c r="Q49" s="30"/>
      <c r="R49" s="58" t="s">
        <v>3</v>
      </c>
      <c r="S49" s="59"/>
      <c r="T49" s="58" t="s">
        <v>174</v>
      </c>
      <c r="V49" s="15" t="s">
        <v>2</v>
      </c>
      <c r="W49" s="1"/>
      <c r="X49" s="13" t="s">
        <v>2</v>
      </c>
    </row>
    <row r="50" spans="1:24" x14ac:dyDescent="0.2">
      <c r="A50" s="29">
        <v>2750</v>
      </c>
      <c r="B50" s="28" t="s">
        <v>112</v>
      </c>
      <c r="C50" s="27" t="s">
        <v>3</v>
      </c>
      <c r="D50" s="26">
        <v>4</v>
      </c>
      <c r="E50" s="34"/>
      <c r="F50" s="25">
        <v>37234</v>
      </c>
      <c r="G50" s="34"/>
      <c r="H50" s="24">
        <v>23133</v>
      </c>
      <c r="I50" s="34"/>
      <c r="J50" s="22" t="s">
        <v>2</v>
      </c>
      <c r="K50" s="33"/>
      <c r="L50" s="20" t="s">
        <v>2</v>
      </c>
      <c r="M50" s="32"/>
      <c r="N50" s="18" t="s">
        <v>3</v>
      </c>
      <c r="O50" s="31"/>
      <c r="P50" s="15" t="s">
        <v>2</v>
      </c>
      <c r="Q50" s="30"/>
      <c r="R50" s="58" t="s">
        <v>2</v>
      </c>
      <c r="S50" s="59"/>
      <c r="T50" s="58" t="s">
        <v>174</v>
      </c>
      <c r="V50" s="15" t="s">
        <v>2</v>
      </c>
      <c r="W50" s="1"/>
      <c r="X50" s="13" t="s">
        <v>2</v>
      </c>
    </row>
    <row r="51" spans="1:24" x14ac:dyDescent="0.2">
      <c r="A51" s="29">
        <v>2850</v>
      </c>
      <c r="B51" s="28" t="s">
        <v>111</v>
      </c>
      <c r="C51" s="27" t="s">
        <v>8</v>
      </c>
      <c r="D51" s="26">
        <v>3</v>
      </c>
      <c r="E51" s="34"/>
      <c r="F51" s="25">
        <v>201427</v>
      </c>
      <c r="G51" s="34"/>
      <c r="H51" s="24">
        <v>56716</v>
      </c>
      <c r="I51" s="34"/>
      <c r="J51" s="22" t="s">
        <v>2</v>
      </c>
      <c r="K51" s="33"/>
      <c r="L51" s="20" t="s">
        <v>2</v>
      </c>
      <c r="M51" s="32"/>
      <c r="N51" s="18" t="s">
        <v>2</v>
      </c>
      <c r="O51" s="31"/>
      <c r="P51" s="15" t="s">
        <v>2</v>
      </c>
      <c r="Q51" s="30"/>
      <c r="R51" s="58" t="s">
        <v>3</v>
      </c>
      <c r="S51" s="59"/>
      <c r="T51" s="58" t="s">
        <v>174</v>
      </c>
      <c r="V51" s="15" t="s">
        <v>2</v>
      </c>
      <c r="W51" s="1"/>
      <c r="X51" s="13" t="s">
        <v>2</v>
      </c>
    </row>
    <row r="52" spans="1:24" x14ac:dyDescent="0.2">
      <c r="A52" s="29">
        <v>2900</v>
      </c>
      <c r="B52" s="28" t="s">
        <v>110</v>
      </c>
      <c r="C52" s="27" t="s">
        <v>3</v>
      </c>
      <c r="D52" s="26">
        <v>10</v>
      </c>
      <c r="E52" s="34"/>
      <c r="F52" s="25">
        <v>9664</v>
      </c>
      <c r="G52" s="34"/>
      <c r="H52" s="24">
        <v>3282</v>
      </c>
      <c r="I52" s="34"/>
      <c r="J52" s="22" t="s">
        <v>2</v>
      </c>
      <c r="K52" s="33"/>
      <c r="L52" s="20" t="s">
        <v>2</v>
      </c>
      <c r="M52" s="32"/>
      <c r="N52" s="18" t="s">
        <v>3</v>
      </c>
      <c r="O52" s="31"/>
      <c r="P52" s="15" t="s">
        <v>2</v>
      </c>
      <c r="Q52" s="30"/>
      <c r="R52" s="58" t="s">
        <v>3</v>
      </c>
      <c r="S52" s="59"/>
      <c r="T52" s="58" t="s">
        <v>174</v>
      </c>
      <c r="V52" s="15" t="s">
        <v>2</v>
      </c>
      <c r="W52" s="1"/>
      <c r="X52" s="13" t="s">
        <v>2</v>
      </c>
    </row>
    <row r="53" spans="1:24" x14ac:dyDescent="0.2">
      <c r="A53" s="29">
        <v>2950</v>
      </c>
      <c r="B53" s="28" t="s">
        <v>109</v>
      </c>
      <c r="C53" s="27" t="s">
        <v>3</v>
      </c>
      <c r="D53" s="26">
        <v>9</v>
      </c>
      <c r="E53" s="34"/>
      <c r="F53" s="25">
        <v>4488</v>
      </c>
      <c r="G53" s="34"/>
      <c r="H53" s="24">
        <v>1992</v>
      </c>
      <c r="I53" s="34"/>
      <c r="J53" s="22" t="s">
        <v>2</v>
      </c>
      <c r="K53" s="33"/>
      <c r="L53" s="20" t="s">
        <v>2</v>
      </c>
      <c r="M53" s="32"/>
      <c r="N53" s="18" t="s">
        <v>3</v>
      </c>
      <c r="O53" s="31"/>
      <c r="P53" s="15" t="s">
        <v>2</v>
      </c>
      <c r="Q53" s="30"/>
      <c r="R53" s="58" t="s">
        <v>3</v>
      </c>
      <c r="S53" s="59"/>
      <c r="T53" s="58" t="s">
        <v>174</v>
      </c>
      <c r="V53" s="15" t="s">
        <v>3</v>
      </c>
      <c r="W53" s="1"/>
      <c r="X53" s="13" t="s">
        <v>2</v>
      </c>
    </row>
    <row r="54" spans="1:24" x14ac:dyDescent="0.2">
      <c r="A54" s="29">
        <v>3020</v>
      </c>
      <c r="B54" s="28" t="s">
        <v>108</v>
      </c>
      <c r="C54" s="27" t="s">
        <v>3</v>
      </c>
      <c r="D54" s="26">
        <v>6</v>
      </c>
      <c r="E54" s="34"/>
      <c r="F54" s="25">
        <v>8905</v>
      </c>
      <c r="G54" s="34"/>
      <c r="H54" s="24">
        <v>4003</v>
      </c>
      <c r="I54" s="34"/>
      <c r="J54" s="22" t="s">
        <v>2</v>
      </c>
      <c r="K54" s="33"/>
      <c r="L54" s="20" t="s">
        <v>2</v>
      </c>
      <c r="M54" s="32"/>
      <c r="N54" s="18" t="s">
        <v>3</v>
      </c>
      <c r="O54" s="31"/>
      <c r="P54" s="15" t="s">
        <v>2</v>
      </c>
      <c r="Q54" s="30"/>
      <c r="R54" s="58" t="s">
        <v>3</v>
      </c>
      <c r="S54" s="59"/>
      <c r="T54" s="58" t="s">
        <v>174</v>
      </c>
      <c r="V54" s="15" t="s">
        <v>3</v>
      </c>
      <c r="W54" s="1"/>
      <c r="X54" s="13" t="s">
        <v>2</v>
      </c>
    </row>
    <row r="55" spans="1:24" x14ac:dyDescent="0.2">
      <c r="A55" s="29">
        <v>3050</v>
      </c>
      <c r="B55" s="28" t="s">
        <v>107</v>
      </c>
      <c r="C55" s="27" t="s">
        <v>11</v>
      </c>
      <c r="D55" s="26">
        <v>9</v>
      </c>
      <c r="E55" s="34"/>
      <c r="F55" s="25">
        <v>4974</v>
      </c>
      <c r="G55" s="34"/>
      <c r="H55" s="24">
        <v>3315</v>
      </c>
      <c r="I55" s="34"/>
      <c r="J55" s="22" t="s">
        <v>2</v>
      </c>
      <c r="K55" s="33"/>
      <c r="L55" s="20" t="s">
        <v>2</v>
      </c>
      <c r="M55" s="32"/>
      <c r="N55" s="18" t="s">
        <v>3</v>
      </c>
      <c r="O55" s="31"/>
      <c r="P55" s="15" t="s">
        <v>2</v>
      </c>
      <c r="Q55" s="30"/>
      <c r="R55" s="58" t="s">
        <v>2</v>
      </c>
      <c r="S55" s="59"/>
      <c r="T55" s="58" t="s">
        <v>174</v>
      </c>
      <c r="V55" s="15" t="s">
        <v>3</v>
      </c>
      <c r="W55" s="1"/>
      <c r="X55" s="13" t="s">
        <v>2</v>
      </c>
    </row>
    <row r="56" spans="1:24" x14ac:dyDescent="0.2">
      <c r="A56" s="29">
        <v>3100</v>
      </c>
      <c r="B56" s="28" t="s">
        <v>106</v>
      </c>
      <c r="C56" s="27" t="s">
        <v>6</v>
      </c>
      <c r="D56" s="26">
        <v>7</v>
      </c>
      <c r="E56" s="34"/>
      <c r="F56" s="25">
        <v>170752</v>
      </c>
      <c r="G56" s="34"/>
      <c r="H56" s="24">
        <v>66123</v>
      </c>
      <c r="I56" s="34"/>
      <c r="J56" s="22" t="s">
        <v>2</v>
      </c>
      <c r="K56" s="33"/>
      <c r="L56" s="20" t="s">
        <v>2</v>
      </c>
      <c r="M56" s="32"/>
      <c r="N56" s="18" t="s">
        <v>3</v>
      </c>
      <c r="O56" s="31"/>
      <c r="P56" s="15" t="s">
        <v>2</v>
      </c>
      <c r="Q56" s="30"/>
      <c r="R56" s="58" t="s">
        <v>2</v>
      </c>
      <c r="S56" s="59"/>
      <c r="T56" s="58" t="s">
        <v>174</v>
      </c>
      <c r="V56" s="15" t="s">
        <v>2</v>
      </c>
      <c r="W56" s="1"/>
      <c r="X56" s="13" t="s">
        <v>2</v>
      </c>
    </row>
    <row r="57" spans="1:24" x14ac:dyDescent="0.2">
      <c r="A57" s="29">
        <v>3310</v>
      </c>
      <c r="B57" s="28" t="s">
        <v>105</v>
      </c>
      <c r="C57" s="27" t="s">
        <v>3</v>
      </c>
      <c r="D57" s="26">
        <v>4</v>
      </c>
      <c r="E57" s="34"/>
      <c r="F57" s="25">
        <v>29230</v>
      </c>
      <c r="G57" s="34"/>
      <c r="H57" s="24">
        <v>10449</v>
      </c>
      <c r="I57" s="34"/>
      <c r="J57" s="22" t="s">
        <v>2</v>
      </c>
      <c r="K57" s="33"/>
      <c r="L57" s="20" t="s">
        <v>2</v>
      </c>
      <c r="M57" s="32"/>
      <c r="N57" s="18" t="s">
        <v>3</v>
      </c>
      <c r="O57" s="31"/>
      <c r="P57" s="15" t="s">
        <v>2</v>
      </c>
      <c r="Q57" s="30"/>
      <c r="R57" s="58" t="s">
        <v>174</v>
      </c>
      <c r="S57" s="59"/>
      <c r="T57" s="58" t="s">
        <v>2</v>
      </c>
      <c r="V57" s="15" t="s">
        <v>3</v>
      </c>
      <c r="W57" s="1"/>
      <c r="X57" s="13" t="s">
        <v>2</v>
      </c>
    </row>
    <row r="58" spans="1:24" x14ac:dyDescent="0.2">
      <c r="A58" s="29">
        <v>3350</v>
      </c>
      <c r="B58" s="28" t="s">
        <v>104</v>
      </c>
      <c r="C58" s="27" t="s">
        <v>11</v>
      </c>
      <c r="D58" s="26">
        <v>4</v>
      </c>
      <c r="E58" s="34"/>
      <c r="F58" s="25">
        <v>48846</v>
      </c>
      <c r="G58" s="34"/>
      <c r="H58" s="24">
        <v>21731</v>
      </c>
      <c r="I58" s="34"/>
      <c r="J58" s="22" t="s">
        <v>2</v>
      </c>
      <c r="K58" s="33"/>
      <c r="L58" s="20" t="s">
        <v>2</v>
      </c>
      <c r="M58" s="32"/>
      <c r="N58" s="18" t="s">
        <v>3</v>
      </c>
      <c r="O58" s="31"/>
      <c r="P58" s="15" t="s">
        <v>2</v>
      </c>
      <c r="Q58" s="30"/>
      <c r="R58" s="58" t="s">
        <v>2</v>
      </c>
      <c r="S58" s="59"/>
      <c r="T58" s="58" t="s">
        <v>174</v>
      </c>
      <c r="V58" s="15" t="s">
        <v>2</v>
      </c>
      <c r="W58" s="1"/>
      <c r="X58" s="13" t="s">
        <v>2</v>
      </c>
    </row>
    <row r="59" spans="1:24" x14ac:dyDescent="0.2">
      <c r="A59" s="29">
        <v>3370</v>
      </c>
      <c r="B59" s="28" t="s">
        <v>103</v>
      </c>
      <c r="C59" s="27" t="s">
        <v>3</v>
      </c>
      <c r="D59" s="26">
        <v>11</v>
      </c>
      <c r="E59" s="34"/>
      <c r="F59" s="25">
        <v>10176</v>
      </c>
      <c r="G59" s="34"/>
      <c r="H59" s="24">
        <v>6810</v>
      </c>
      <c r="I59" s="34"/>
      <c r="J59" s="22" t="s">
        <v>2</v>
      </c>
      <c r="K59" s="33"/>
      <c r="L59" s="20" t="s">
        <v>2</v>
      </c>
      <c r="M59" s="32"/>
      <c r="N59" s="18" t="s">
        <v>3</v>
      </c>
      <c r="O59" s="31"/>
      <c r="P59" s="15" t="s">
        <v>2</v>
      </c>
      <c r="Q59" s="30"/>
      <c r="R59" s="58" t="s">
        <v>3</v>
      </c>
      <c r="S59" s="59"/>
      <c r="T59" s="58" t="s">
        <v>174</v>
      </c>
      <c r="V59" s="15" t="s">
        <v>3</v>
      </c>
      <c r="W59" s="1"/>
      <c r="X59" s="13" t="s">
        <v>2</v>
      </c>
    </row>
    <row r="60" spans="1:24" x14ac:dyDescent="0.2">
      <c r="A60" s="29">
        <v>3400</v>
      </c>
      <c r="B60" s="28" t="s">
        <v>102</v>
      </c>
      <c r="C60" s="27" t="s">
        <v>11</v>
      </c>
      <c r="D60" s="26">
        <v>4</v>
      </c>
      <c r="E60" s="34"/>
      <c r="F60" s="25">
        <v>36312</v>
      </c>
      <c r="G60" s="34"/>
      <c r="H60" s="24">
        <v>19610</v>
      </c>
      <c r="I60" s="34"/>
      <c r="J60" s="22" t="s">
        <v>2</v>
      </c>
      <c r="K60" s="33"/>
      <c r="L60" s="20" t="s">
        <v>2</v>
      </c>
      <c r="M60" s="32"/>
      <c r="N60" s="18" t="s">
        <v>3</v>
      </c>
      <c r="O60" s="31"/>
      <c r="P60" s="15" t="s">
        <v>2</v>
      </c>
      <c r="Q60" s="30"/>
      <c r="R60" s="58" t="s">
        <v>2</v>
      </c>
      <c r="S60" s="59"/>
      <c r="T60" s="58" t="s">
        <v>174</v>
      </c>
      <c r="V60" s="15" t="s">
        <v>2</v>
      </c>
      <c r="W60" s="1"/>
      <c r="X60" s="13" t="s">
        <v>2</v>
      </c>
    </row>
    <row r="61" spans="1:24" x14ac:dyDescent="0.2">
      <c r="A61" s="29">
        <v>3450</v>
      </c>
      <c r="B61" s="28" t="s">
        <v>101</v>
      </c>
      <c r="C61" s="27" t="s">
        <v>3</v>
      </c>
      <c r="D61" s="26">
        <v>4</v>
      </c>
      <c r="E61" s="34"/>
      <c r="F61" s="25">
        <v>25425</v>
      </c>
      <c r="G61" s="34"/>
      <c r="H61" s="24">
        <v>8366</v>
      </c>
      <c r="I61" s="34"/>
      <c r="J61" s="22" t="s">
        <v>2</v>
      </c>
      <c r="K61" s="33"/>
      <c r="L61" s="20" t="s">
        <v>2</v>
      </c>
      <c r="M61" s="32"/>
      <c r="N61" s="18" t="s">
        <v>3</v>
      </c>
      <c r="O61" s="31"/>
      <c r="P61" s="15" t="s">
        <v>2</v>
      </c>
      <c r="Q61" s="30"/>
      <c r="R61" s="58" t="s">
        <v>3</v>
      </c>
      <c r="S61" s="59"/>
      <c r="T61" s="58" t="s">
        <v>174</v>
      </c>
      <c r="V61" s="15" t="s">
        <v>3</v>
      </c>
      <c r="W61" s="1"/>
      <c r="X61" s="13" t="s">
        <v>2</v>
      </c>
    </row>
    <row r="62" spans="1:24" x14ac:dyDescent="0.2">
      <c r="A62" s="29">
        <v>3500</v>
      </c>
      <c r="B62" s="28" t="s">
        <v>100</v>
      </c>
      <c r="C62" s="27" t="s">
        <v>3</v>
      </c>
      <c r="D62" s="26">
        <v>9</v>
      </c>
      <c r="E62" s="34"/>
      <c r="F62" s="25">
        <v>3747</v>
      </c>
      <c r="G62" s="34"/>
      <c r="H62" s="24">
        <v>1150</v>
      </c>
      <c r="I62" s="34"/>
      <c r="J62" s="22" t="s">
        <v>2</v>
      </c>
      <c r="K62" s="33"/>
      <c r="L62" s="20" t="s">
        <v>2</v>
      </c>
      <c r="M62" s="32"/>
      <c r="N62" s="18" t="s">
        <v>3</v>
      </c>
      <c r="O62" s="31"/>
      <c r="P62" s="15" t="s">
        <v>2</v>
      </c>
      <c r="Q62" s="30"/>
      <c r="R62" s="58" t="s">
        <v>3</v>
      </c>
      <c r="S62" s="59"/>
      <c r="T62" s="58" t="s">
        <v>174</v>
      </c>
      <c r="V62" s="15" t="s">
        <v>3</v>
      </c>
      <c r="W62" s="1"/>
      <c r="X62" s="13" t="s">
        <v>2</v>
      </c>
    </row>
    <row r="63" spans="1:24" x14ac:dyDescent="0.2">
      <c r="A63" s="29">
        <v>3550</v>
      </c>
      <c r="B63" s="28" t="s">
        <v>99</v>
      </c>
      <c r="C63" s="27" t="s">
        <v>3</v>
      </c>
      <c r="D63" s="26">
        <v>11</v>
      </c>
      <c r="E63" s="34"/>
      <c r="F63" s="25">
        <v>12688</v>
      </c>
      <c r="G63" s="34"/>
      <c r="H63" s="24">
        <v>4781</v>
      </c>
      <c r="I63" s="34"/>
      <c r="J63" s="22" t="s">
        <v>2</v>
      </c>
      <c r="K63" s="33"/>
      <c r="L63" s="20" t="s">
        <v>2</v>
      </c>
      <c r="M63" s="32"/>
      <c r="N63" s="18" t="s">
        <v>3</v>
      </c>
      <c r="O63" s="31"/>
      <c r="P63" s="15" t="s">
        <v>2</v>
      </c>
      <c r="Q63" s="30"/>
      <c r="R63" s="58" t="s">
        <v>2</v>
      </c>
      <c r="S63" s="59"/>
      <c r="T63" s="58" t="s">
        <v>174</v>
      </c>
      <c r="V63" s="15" t="s">
        <v>3</v>
      </c>
      <c r="W63" s="1"/>
      <c r="X63" s="13" t="s">
        <v>2</v>
      </c>
    </row>
    <row r="64" spans="1:24" x14ac:dyDescent="0.2">
      <c r="A64" s="29">
        <v>3650</v>
      </c>
      <c r="B64" s="28" t="s">
        <v>98</v>
      </c>
      <c r="C64" s="27" t="s">
        <v>3</v>
      </c>
      <c r="D64" s="26">
        <v>9</v>
      </c>
      <c r="E64" s="34"/>
      <c r="F64" s="25">
        <v>4645</v>
      </c>
      <c r="G64" s="34"/>
      <c r="H64" s="24">
        <v>1626</v>
      </c>
      <c r="I64" s="34"/>
      <c r="J64" s="22" t="s">
        <v>2</v>
      </c>
      <c r="K64" s="33"/>
      <c r="L64" s="20" t="s">
        <v>2</v>
      </c>
      <c r="M64" s="32"/>
      <c r="N64" s="18" t="s">
        <v>3</v>
      </c>
      <c r="O64" s="31"/>
      <c r="P64" s="15" t="s">
        <v>2</v>
      </c>
      <c r="Q64" s="30"/>
      <c r="R64" s="58" t="s">
        <v>3</v>
      </c>
      <c r="S64" s="59"/>
      <c r="T64" s="58" t="s">
        <v>174</v>
      </c>
      <c r="V64" s="15" t="s">
        <v>3</v>
      </c>
      <c r="W64" s="1"/>
      <c r="X64" s="13" t="s">
        <v>2</v>
      </c>
    </row>
    <row r="65" spans="1:24" x14ac:dyDescent="0.2">
      <c r="A65" s="29">
        <v>3660</v>
      </c>
      <c r="B65" s="28" t="s">
        <v>97</v>
      </c>
      <c r="C65" s="27" t="s">
        <v>3</v>
      </c>
      <c r="D65" s="26">
        <v>10</v>
      </c>
      <c r="E65" s="34"/>
      <c r="F65" s="25">
        <v>5104</v>
      </c>
      <c r="G65" s="34"/>
      <c r="H65" s="24">
        <v>3028</v>
      </c>
      <c r="I65" s="34"/>
      <c r="J65" s="22" t="s">
        <v>2</v>
      </c>
      <c r="K65" s="33"/>
      <c r="L65" s="20" t="s">
        <v>2</v>
      </c>
      <c r="M65" s="32"/>
      <c r="N65" s="18" t="s">
        <v>3</v>
      </c>
      <c r="O65" s="31"/>
      <c r="P65" s="15" t="s">
        <v>2</v>
      </c>
      <c r="Q65" s="30"/>
      <c r="R65" s="58" t="s">
        <v>174</v>
      </c>
      <c r="S65" s="59"/>
      <c r="T65" s="58" t="s">
        <v>2</v>
      </c>
      <c r="V65" s="15" t="s">
        <v>2</v>
      </c>
      <c r="W65" s="1"/>
      <c r="X65" s="13" t="s">
        <v>2</v>
      </c>
    </row>
    <row r="66" spans="1:24" x14ac:dyDescent="0.2">
      <c r="A66" s="29">
        <v>3700</v>
      </c>
      <c r="B66" s="28" t="s">
        <v>96</v>
      </c>
      <c r="C66" s="27" t="s">
        <v>3</v>
      </c>
      <c r="D66" s="26">
        <v>9</v>
      </c>
      <c r="E66" s="34"/>
      <c r="F66" s="25">
        <v>3762</v>
      </c>
      <c r="G66" s="34"/>
      <c r="H66" s="24">
        <v>1684</v>
      </c>
      <c r="I66" s="34"/>
      <c r="J66" s="22" t="s">
        <v>2</v>
      </c>
      <c r="K66" s="33"/>
      <c r="L66" s="20" t="s">
        <v>2</v>
      </c>
      <c r="M66" s="32"/>
      <c r="N66" s="18" t="s">
        <v>3</v>
      </c>
      <c r="O66" s="31"/>
      <c r="P66" s="15" t="s">
        <v>2</v>
      </c>
      <c r="Q66" s="30"/>
      <c r="R66" s="58" t="s">
        <v>174</v>
      </c>
      <c r="S66" s="59"/>
      <c r="T66" s="58" t="s">
        <v>2</v>
      </c>
      <c r="V66" s="15" t="s">
        <v>3</v>
      </c>
      <c r="W66" s="1"/>
      <c r="X66" s="13" t="s">
        <v>2</v>
      </c>
    </row>
    <row r="67" spans="1:24" x14ac:dyDescent="0.2">
      <c r="A67" s="29">
        <v>3750</v>
      </c>
      <c r="B67" s="28" t="s">
        <v>95</v>
      </c>
      <c r="C67" s="27" t="s">
        <v>11</v>
      </c>
      <c r="D67" s="26">
        <v>4</v>
      </c>
      <c r="E67" s="34"/>
      <c r="F67" s="25">
        <v>76563</v>
      </c>
      <c r="G67" s="34"/>
      <c r="H67" s="24">
        <v>32000</v>
      </c>
      <c r="I67" s="34"/>
      <c r="J67" s="22" t="s">
        <v>2</v>
      </c>
      <c r="K67" s="33"/>
      <c r="L67" s="20" t="s">
        <v>2</v>
      </c>
      <c r="M67" s="32"/>
      <c r="N67" s="18" t="s">
        <v>3</v>
      </c>
      <c r="O67" s="31"/>
      <c r="P67" s="15" t="s">
        <v>2</v>
      </c>
      <c r="Q67" s="30"/>
      <c r="R67" s="58" t="s">
        <v>174</v>
      </c>
      <c r="S67" s="59"/>
      <c r="T67" s="58" t="s">
        <v>2</v>
      </c>
      <c r="V67" s="15" t="s">
        <v>2</v>
      </c>
      <c r="W67" s="1"/>
      <c r="X67" s="13" t="s">
        <v>2</v>
      </c>
    </row>
    <row r="68" spans="1:24" x14ac:dyDescent="0.2">
      <c r="A68" s="29">
        <v>3800</v>
      </c>
      <c r="B68" s="28" t="s">
        <v>94</v>
      </c>
      <c r="C68" s="27" t="s">
        <v>6</v>
      </c>
      <c r="D68" s="26">
        <v>6</v>
      </c>
      <c r="E68" s="34"/>
      <c r="F68" s="25">
        <v>65114</v>
      </c>
      <c r="G68" s="34"/>
      <c r="H68" s="24">
        <v>23499</v>
      </c>
      <c r="I68" s="34"/>
      <c r="J68" s="22" t="s">
        <v>2</v>
      </c>
      <c r="K68" s="33"/>
      <c r="L68" s="20" t="s">
        <v>2</v>
      </c>
      <c r="M68" s="32"/>
      <c r="N68" s="18" t="s">
        <v>3</v>
      </c>
      <c r="O68" s="31"/>
      <c r="P68" s="15" t="s">
        <v>2</v>
      </c>
      <c r="Q68" s="30"/>
      <c r="R68" s="58" t="s">
        <v>2</v>
      </c>
      <c r="S68" s="59"/>
      <c r="T68" s="58" t="s">
        <v>174</v>
      </c>
      <c r="V68" s="15" t="s">
        <v>2</v>
      </c>
      <c r="W68" s="1"/>
      <c r="X68" s="13" t="s">
        <v>2</v>
      </c>
    </row>
    <row r="69" spans="1:24" x14ac:dyDescent="0.2">
      <c r="A69" s="29">
        <v>3850</v>
      </c>
      <c r="B69" s="28" t="s">
        <v>93</v>
      </c>
      <c r="C69" s="27" t="s">
        <v>3</v>
      </c>
      <c r="D69" s="26">
        <v>9</v>
      </c>
      <c r="E69" s="34"/>
      <c r="F69" s="25">
        <v>2962</v>
      </c>
      <c r="G69" s="34"/>
      <c r="H69" s="24">
        <v>1235</v>
      </c>
      <c r="I69" s="34"/>
      <c r="J69" s="22" t="s">
        <v>2</v>
      </c>
      <c r="K69" s="33"/>
      <c r="L69" s="20" t="s">
        <v>2</v>
      </c>
      <c r="M69" s="32"/>
      <c r="N69" s="18" t="s">
        <v>3</v>
      </c>
      <c r="O69" s="31"/>
      <c r="P69" s="15" t="s">
        <v>3</v>
      </c>
      <c r="Q69" s="30"/>
      <c r="R69" s="58" t="s">
        <v>3</v>
      </c>
      <c r="S69" s="59"/>
      <c r="T69" s="58" t="s">
        <v>174</v>
      </c>
      <c r="V69" s="15" t="s">
        <v>3</v>
      </c>
      <c r="W69" s="1"/>
      <c r="X69" s="13" t="s">
        <v>2</v>
      </c>
    </row>
    <row r="70" spans="1:24" x14ac:dyDescent="0.2">
      <c r="A70" s="29">
        <v>3950</v>
      </c>
      <c r="B70" s="28" t="s">
        <v>92</v>
      </c>
      <c r="C70" s="27" t="s">
        <v>8</v>
      </c>
      <c r="D70" s="26">
        <v>3</v>
      </c>
      <c r="E70" s="34"/>
      <c r="F70" s="25">
        <v>108889</v>
      </c>
      <c r="G70" s="34"/>
      <c r="H70" s="24">
        <v>36351</v>
      </c>
      <c r="I70" s="34"/>
      <c r="J70" s="22" t="s">
        <v>2</v>
      </c>
      <c r="K70" s="33"/>
      <c r="L70" s="20" t="s">
        <v>2</v>
      </c>
      <c r="M70" s="32"/>
      <c r="N70" s="18" t="s">
        <v>2</v>
      </c>
      <c r="O70" s="31"/>
      <c r="P70" s="15" t="s">
        <v>2</v>
      </c>
      <c r="Q70" s="30"/>
      <c r="R70" s="58" t="s">
        <v>3</v>
      </c>
      <c r="S70" s="59"/>
      <c r="T70" s="58" t="s">
        <v>174</v>
      </c>
      <c r="V70" s="15" t="s">
        <v>2</v>
      </c>
      <c r="W70" s="1"/>
      <c r="X70" s="13" t="s">
        <v>2</v>
      </c>
    </row>
    <row r="71" spans="1:24" x14ac:dyDescent="0.2">
      <c r="A71" s="37">
        <v>4000</v>
      </c>
      <c r="B71" s="36" t="s">
        <v>91</v>
      </c>
      <c r="C71" s="27" t="s">
        <v>8</v>
      </c>
      <c r="D71" s="26">
        <v>7</v>
      </c>
      <c r="E71" s="34"/>
      <c r="F71" s="25">
        <v>166855</v>
      </c>
      <c r="G71" s="34"/>
      <c r="H71" s="24">
        <v>54950</v>
      </c>
      <c r="I71" s="34"/>
      <c r="J71" s="22" t="s">
        <v>2</v>
      </c>
      <c r="K71" s="33"/>
      <c r="L71" s="20" t="s">
        <v>2</v>
      </c>
      <c r="M71" s="32"/>
      <c r="N71" s="18" t="s">
        <v>3</v>
      </c>
      <c r="O71" s="31"/>
      <c r="P71" s="15" t="s">
        <v>2</v>
      </c>
      <c r="Q71" s="30"/>
      <c r="R71" s="58" t="s">
        <v>2</v>
      </c>
      <c r="S71" s="59"/>
      <c r="T71" s="58" t="s">
        <v>174</v>
      </c>
      <c r="V71" s="15" t="s">
        <v>2</v>
      </c>
      <c r="W71" s="1"/>
      <c r="X71" s="13" t="s">
        <v>2</v>
      </c>
    </row>
    <row r="72" spans="1:24" x14ac:dyDescent="0.2">
      <c r="A72" s="29">
        <v>4100</v>
      </c>
      <c r="B72" s="28" t="s">
        <v>90</v>
      </c>
      <c r="C72" s="27" t="s">
        <v>8</v>
      </c>
      <c r="D72" s="26">
        <v>2</v>
      </c>
      <c r="E72" s="34"/>
      <c r="F72" s="25">
        <v>14491</v>
      </c>
      <c r="G72" s="34"/>
      <c r="H72" s="24">
        <v>4489</v>
      </c>
      <c r="I72" s="34"/>
      <c r="J72" s="22" t="s">
        <v>2</v>
      </c>
      <c r="K72" s="33"/>
      <c r="L72" s="20" t="s">
        <v>2</v>
      </c>
      <c r="M72" s="32"/>
      <c r="N72" s="18" t="s">
        <v>3</v>
      </c>
      <c r="O72" s="31"/>
      <c r="P72" s="15" t="s">
        <v>2</v>
      </c>
      <c r="Q72" s="30"/>
      <c r="R72" s="58" t="s">
        <v>2</v>
      </c>
      <c r="S72" s="59"/>
      <c r="T72" s="58" t="s">
        <v>174</v>
      </c>
      <c r="V72" s="15" t="s">
        <v>2</v>
      </c>
      <c r="W72" s="1"/>
      <c r="X72" s="13" t="s">
        <v>3</v>
      </c>
    </row>
    <row r="73" spans="1:24" x14ac:dyDescent="0.2">
      <c r="A73" s="29">
        <v>4150</v>
      </c>
      <c r="B73" s="35" t="s">
        <v>89</v>
      </c>
      <c r="C73" s="27" t="s">
        <v>8</v>
      </c>
      <c r="D73" s="26">
        <v>3</v>
      </c>
      <c r="E73" s="34"/>
      <c r="F73" s="25">
        <v>84859</v>
      </c>
      <c r="G73" s="34"/>
      <c r="H73" s="24">
        <v>29769</v>
      </c>
      <c r="I73" s="34"/>
      <c r="J73" s="22" t="s">
        <v>2</v>
      </c>
      <c r="K73" s="33"/>
      <c r="L73" s="20" t="s">
        <v>2</v>
      </c>
      <c r="M73" s="32"/>
      <c r="N73" s="18" t="s">
        <v>3</v>
      </c>
      <c r="O73" s="31"/>
      <c r="P73" s="15" t="s">
        <v>2</v>
      </c>
      <c r="Q73" s="30"/>
      <c r="R73" s="58" t="s">
        <v>2</v>
      </c>
      <c r="S73" s="59"/>
      <c r="T73" s="58" t="s">
        <v>174</v>
      </c>
      <c r="V73" s="15" t="s">
        <v>2</v>
      </c>
      <c r="W73" s="1"/>
      <c r="X73" s="13" t="s">
        <v>2</v>
      </c>
    </row>
    <row r="74" spans="1:24" x14ac:dyDescent="0.2">
      <c r="A74" s="29">
        <v>4200</v>
      </c>
      <c r="B74" s="28" t="s">
        <v>88</v>
      </c>
      <c r="C74" s="27" t="s">
        <v>3</v>
      </c>
      <c r="D74" s="26">
        <v>11</v>
      </c>
      <c r="E74" s="34"/>
      <c r="F74" s="25">
        <v>16727</v>
      </c>
      <c r="G74" s="34"/>
      <c r="H74" s="24">
        <v>7823</v>
      </c>
      <c r="I74" s="34"/>
      <c r="J74" s="22" t="s">
        <v>2</v>
      </c>
      <c r="K74" s="33"/>
      <c r="L74" s="20" t="s">
        <v>2</v>
      </c>
      <c r="M74" s="32"/>
      <c r="N74" s="18" t="s">
        <v>3</v>
      </c>
      <c r="O74" s="31"/>
      <c r="P74" s="15" t="s">
        <v>2</v>
      </c>
      <c r="Q74" s="30"/>
      <c r="R74" s="58" t="s">
        <v>3</v>
      </c>
      <c r="S74" s="59"/>
      <c r="T74" s="58" t="s">
        <v>174</v>
      </c>
      <c r="V74" s="15" t="s">
        <v>3</v>
      </c>
      <c r="W74" s="1"/>
      <c r="X74" s="13" t="s">
        <v>2</v>
      </c>
    </row>
    <row r="75" spans="1:24" x14ac:dyDescent="0.2">
      <c r="A75" s="29">
        <v>4250</v>
      </c>
      <c r="B75" s="28" t="s">
        <v>87</v>
      </c>
      <c r="C75" s="27" t="s">
        <v>3</v>
      </c>
      <c r="D75" s="26">
        <v>8</v>
      </c>
      <c r="E75" s="34"/>
      <c r="F75" s="25">
        <v>1504</v>
      </c>
      <c r="G75" s="34"/>
      <c r="H75" s="24">
        <v>525</v>
      </c>
      <c r="I75" s="34"/>
      <c r="J75" s="22" t="s">
        <v>2</v>
      </c>
      <c r="K75" s="33"/>
      <c r="L75" s="20" t="s">
        <v>2</v>
      </c>
      <c r="M75" s="32"/>
      <c r="N75" s="18" t="s">
        <v>3</v>
      </c>
      <c r="O75" s="31"/>
      <c r="P75" s="15" t="s">
        <v>3</v>
      </c>
      <c r="Q75" s="30"/>
      <c r="R75" s="58" t="s">
        <v>3</v>
      </c>
      <c r="S75" s="59"/>
      <c r="T75" s="58" t="s">
        <v>174</v>
      </c>
      <c r="V75" s="15" t="s">
        <v>3</v>
      </c>
      <c r="W75" s="1"/>
      <c r="X75" s="13" t="s">
        <v>3</v>
      </c>
    </row>
    <row r="76" spans="1:24" x14ac:dyDescent="0.2">
      <c r="A76" s="29">
        <v>4300</v>
      </c>
      <c r="B76" s="28" t="s">
        <v>86</v>
      </c>
      <c r="C76" s="27" t="s">
        <v>3</v>
      </c>
      <c r="D76" s="26">
        <v>10</v>
      </c>
      <c r="E76" s="34"/>
      <c r="F76" s="25">
        <v>6227</v>
      </c>
      <c r="G76" s="34"/>
      <c r="H76" s="24">
        <v>1715</v>
      </c>
      <c r="I76" s="34"/>
      <c r="J76" s="22" t="s">
        <v>2</v>
      </c>
      <c r="K76" s="33"/>
      <c r="L76" s="20" t="s">
        <v>2</v>
      </c>
      <c r="M76" s="32"/>
      <c r="N76" s="18" t="s">
        <v>3</v>
      </c>
      <c r="O76" s="31"/>
      <c r="P76" s="15" t="s">
        <v>2</v>
      </c>
      <c r="Q76" s="30"/>
      <c r="R76" s="58" t="s">
        <v>3</v>
      </c>
      <c r="S76" s="59"/>
      <c r="T76" s="58" t="s">
        <v>174</v>
      </c>
      <c r="V76" s="15" t="s">
        <v>3</v>
      </c>
      <c r="W76" s="1"/>
      <c r="X76" s="13" t="s">
        <v>2</v>
      </c>
    </row>
    <row r="77" spans="1:24" x14ac:dyDescent="0.2">
      <c r="A77" s="29">
        <v>4350</v>
      </c>
      <c r="B77" s="28" t="s">
        <v>85</v>
      </c>
      <c r="C77" s="27" t="s">
        <v>11</v>
      </c>
      <c r="D77" s="26">
        <v>4</v>
      </c>
      <c r="E77" s="34"/>
      <c r="F77" s="25">
        <v>29361</v>
      </c>
      <c r="G77" s="34"/>
      <c r="H77" s="24">
        <v>12646</v>
      </c>
      <c r="I77" s="34"/>
      <c r="J77" s="22" t="s">
        <v>2</v>
      </c>
      <c r="K77" s="33"/>
      <c r="L77" s="20" t="s">
        <v>2</v>
      </c>
      <c r="M77" s="32"/>
      <c r="N77" s="18" t="s">
        <v>3</v>
      </c>
      <c r="O77" s="31"/>
      <c r="P77" s="15" t="s">
        <v>2</v>
      </c>
      <c r="Q77" s="30"/>
      <c r="R77" s="58" t="s">
        <v>174</v>
      </c>
      <c r="S77" s="59"/>
      <c r="T77" s="58" t="s">
        <v>2</v>
      </c>
      <c r="V77" s="15" t="s">
        <v>3</v>
      </c>
      <c r="W77" s="1"/>
      <c r="X77" s="13" t="s">
        <v>2</v>
      </c>
    </row>
    <row r="78" spans="1:24" x14ac:dyDescent="0.2">
      <c r="A78" s="29">
        <v>4400</v>
      </c>
      <c r="B78" s="28" t="s">
        <v>84</v>
      </c>
      <c r="C78" s="27" t="s">
        <v>6</v>
      </c>
      <c r="D78" s="26">
        <v>4</v>
      </c>
      <c r="E78" s="34"/>
      <c r="F78" s="25">
        <v>21047</v>
      </c>
      <c r="G78" s="34"/>
      <c r="H78" s="24">
        <v>9398</v>
      </c>
      <c r="I78" s="34"/>
      <c r="J78" s="22" t="s">
        <v>2</v>
      </c>
      <c r="K78" s="33"/>
      <c r="L78" s="20" t="s">
        <v>2</v>
      </c>
      <c r="M78" s="32"/>
      <c r="N78" s="18" t="s">
        <v>3</v>
      </c>
      <c r="O78" s="31"/>
      <c r="P78" s="15" t="s">
        <v>2</v>
      </c>
      <c r="Q78" s="30"/>
      <c r="R78" s="58" t="s">
        <v>2</v>
      </c>
      <c r="S78" s="59"/>
      <c r="T78" s="58" t="s">
        <v>174</v>
      </c>
      <c r="V78" s="15" t="s">
        <v>2</v>
      </c>
      <c r="W78" s="1"/>
      <c r="X78" s="13" t="s">
        <v>2</v>
      </c>
    </row>
    <row r="79" spans="1:24" x14ac:dyDescent="0.2">
      <c r="A79" s="29">
        <v>4450</v>
      </c>
      <c r="B79" s="28" t="s">
        <v>83</v>
      </c>
      <c r="C79" s="27" t="s">
        <v>8</v>
      </c>
      <c r="D79" s="26">
        <v>2</v>
      </c>
      <c r="E79" s="34"/>
      <c r="F79" s="25">
        <v>60411</v>
      </c>
      <c r="G79" s="34"/>
      <c r="H79" s="24">
        <v>21857</v>
      </c>
      <c r="I79" s="34"/>
      <c r="J79" s="22" t="s">
        <v>2</v>
      </c>
      <c r="K79" s="33"/>
      <c r="L79" s="20" t="s">
        <v>2</v>
      </c>
      <c r="M79" s="32"/>
      <c r="N79" s="18" t="s">
        <v>3</v>
      </c>
      <c r="O79" s="31"/>
      <c r="P79" s="15" t="s">
        <v>2</v>
      </c>
      <c r="Q79" s="30"/>
      <c r="R79" s="58" t="s">
        <v>2</v>
      </c>
      <c r="S79" s="59"/>
      <c r="T79" s="58" t="s">
        <v>174</v>
      </c>
      <c r="V79" s="15" t="s">
        <v>2</v>
      </c>
      <c r="W79" s="1"/>
      <c r="X79" s="13" t="s">
        <v>2</v>
      </c>
    </row>
    <row r="80" spans="1:24" x14ac:dyDescent="0.2">
      <c r="A80" s="29">
        <v>4500</v>
      </c>
      <c r="B80" s="28" t="s">
        <v>82</v>
      </c>
      <c r="C80" s="27" t="s">
        <v>8</v>
      </c>
      <c r="D80" s="26">
        <v>3</v>
      </c>
      <c r="E80" s="34"/>
      <c r="F80" s="25">
        <v>119027</v>
      </c>
      <c r="G80" s="34"/>
      <c r="H80" s="24">
        <v>41541</v>
      </c>
      <c r="I80" s="34"/>
      <c r="J80" s="22" t="s">
        <v>2</v>
      </c>
      <c r="K80" s="33"/>
      <c r="L80" s="20" t="s">
        <v>2</v>
      </c>
      <c r="M80" s="32"/>
      <c r="N80" s="18" t="s">
        <v>3</v>
      </c>
      <c r="O80" s="31"/>
      <c r="P80" s="15" t="s">
        <v>2</v>
      </c>
      <c r="Q80" s="30"/>
      <c r="R80" s="58" t="s">
        <v>2</v>
      </c>
      <c r="S80" s="59"/>
      <c r="T80" s="58" t="s">
        <v>174</v>
      </c>
      <c r="V80" s="15" t="s">
        <v>2</v>
      </c>
      <c r="W80" s="1"/>
      <c r="X80" s="13" t="s">
        <v>3</v>
      </c>
    </row>
    <row r="81" spans="1:24" x14ac:dyDescent="0.2">
      <c r="A81" s="29">
        <v>4550</v>
      </c>
      <c r="B81" s="28" t="s">
        <v>81</v>
      </c>
      <c r="C81" s="27" t="s">
        <v>11</v>
      </c>
      <c r="D81" s="26">
        <v>10</v>
      </c>
      <c r="E81" s="34"/>
      <c r="F81" s="25">
        <v>9538</v>
      </c>
      <c r="G81" s="34"/>
      <c r="H81" s="24">
        <v>4045</v>
      </c>
      <c r="I81" s="34"/>
      <c r="J81" s="22" t="s">
        <v>2</v>
      </c>
      <c r="K81" s="33"/>
      <c r="L81" s="20" t="s">
        <v>2</v>
      </c>
      <c r="M81" s="32"/>
      <c r="N81" s="18" t="s">
        <v>3</v>
      </c>
      <c r="O81" s="31"/>
      <c r="P81" s="15" t="s">
        <v>2</v>
      </c>
      <c r="Q81" s="30"/>
      <c r="R81" s="58" t="s">
        <v>3</v>
      </c>
      <c r="S81" s="59"/>
      <c r="T81" s="58" t="s">
        <v>174</v>
      </c>
      <c r="V81" s="15" t="s">
        <v>3</v>
      </c>
      <c r="W81" s="1"/>
      <c r="X81" s="13" t="s">
        <v>2</v>
      </c>
    </row>
    <row r="82" spans="1:24" ht="12" customHeight="1" x14ac:dyDescent="0.2">
      <c r="A82" s="29">
        <v>4600</v>
      </c>
      <c r="B82" s="28" t="s">
        <v>80</v>
      </c>
      <c r="C82" s="27" t="s">
        <v>3</v>
      </c>
      <c r="D82" s="26">
        <v>10</v>
      </c>
      <c r="E82" s="34"/>
      <c r="F82" s="25">
        <v>6748</v>
      </c>
      <c r="G82" s="34"/>
      <c r="H82" s="24">
        <v>2695</v>
      </c>
      <c r="I82" s="34"/>
      <c r="J82" s="22" t="s">
        <v>2</v>
      </c>
      <c r="K82" s="33"/>
      <c r="L82" s="20" t="s">
        <v>2</v>
      </c>
      <c r="M82" s="32"/>
      <c r="N82" s="18" t="s">
        <v>3</v>
      </c>
      <c r="O82" s="31"/>
      <c r="P82" s="15" t="s">
        <v>3</v>
      </c>
      <c r="Q82" s="30"/>
      <c r="R82" s="58" t="s">
        <v>3</v>
      </c>
      <c r="S82" s="59"/>
      <c r="T82" s="58" t="s">
        <v>174</v>
      </c>
      <c r="V82" s="15" t="s">
        <v>3</v>
      </c>
      <c r="W82" s="1"/>
      <c r="X82" s="13" t="s">
        <v>3</v>
      </c>
    </row>
    <row r="83" spans="1:24" x14ac:dyDescent="0.2">
      <c r="A83" s="29">
        <v>4650</v>
      </c>
      <c r="B83" s="28" t="s">
        <v>79</v>
      </c>
      <c r="C83" s="27" t="s">
        <v>6</v>
      </c>
      <c r="D83" s="26">
        <v>5</v>
      </c>
      <c r="E83" s="34"/>
      <c r="F83" s="25">
        <v>200796</v>
      </c>
      <c r="G83" s="34"/>
      <c r="H83" s="24">
        <v>76186</v>
      </c>
      <c r="I83" s="34"/>
      <c r="J83" s="22" t="s">
        <v>2</v>
      </c>
      <c r="K83" s="33"/>
      <c r="L83" s="20" t="s">
        <v>2</v>
      </c>
      <c r="M83" s="32"/>
      <c r="N83" s="18" t="s">
        <v>3</v>
      </c>
      <c r="O83" s="31"/>
      <c r="P83" s="15" t="s">
        <v>2</v>
      </c>
      <c r="Q83" s="30"/>
      <c r="R83" s="58" t="s">
        <v>2</v>
      </c>
      <c r="S83" s="59"/>
      <c r="T83" s="58" t="s">
        <v>174</v>
      </c>
      <c r="V83" s="15" t="s">
        <v>2</v>
      </c>
      <c r="W83" s="1"/>
      <c r="X83" s="13" t="s">
        <v>2</v>
      </c>
    </row>
    <row r="84" spans="1:24" x14ac:dyDescent="0.2">
      <c r="A84" s="29">
        <v>4700</v>
      </c>
      <c r="B84" s="28" t="s">
        <v>78</v>
      </c>
      <c r="C84" s="27" t="s">
        <v>8</v>
      </c>
      <c r="D84" s="26">
        <v>2</v>
      </c>
      <c r="E84" s="34"/>
      <c r="F84" s="25">
        <v>33996</v>
      </c>
      <c r="G84" s="34"/>
      <c r="H84" s="24">
        <v>13308</v>
      </c>
      <c r="I84" s="34"/>
      <c r="J84" s="22" t="s">
        <v>2</v>
      </c>
      <c r="K84" s="33"/>
      <c r="L84" s="20" t="s">
        <v>2</v>
      </c>
      <c r="M84" s="32"/>
      <c r="N84" s="18" t="s">
        <v>3</v>
      </c>
      <c r="O84" s="31"/>
      <c r="P84" s="15" t="s">
        <v>2</v>
      </c>
      <c r="Q84" s="30"/>
      <c r="R84" s="58" t="s">
        <v>2</v>
      </c>
      <c r="S84" s="59"/>
      <c r="T84" s="58" t="s">
        <v>174</v>
      </c>
      <c r="V84" s="15" t="s">
        <v>2</v>
      </c>
      <c r="W84" s="1"/>
      <c r="X84" s="13" t="s">
        <v>3</v>
      </c>
    </row>
    <row r="85" spans="1:24" x14ac:dyDescent="0.2">
      <c r="A85" s="29">
        <v>4750</v>
      </c>
      <c r="B85" s="28" t="s">
        <v>77</v>
      </c>
      <c r="C85" s="27" t="s">
        <v>3</v>
      </c>
      <c r="D85" s="26">
        <v>11</v>
      </c>
      <c r="E85" s="34"/>
      <c r="F85" s="25">
        <v>11539</v>
      </c>
      <c r="G85" s="34"/>
      <c r="H85" s="24">
        <v>3784</v>
      </c>
      <c r="I85" s="34"/>
      <c r="J85" s="22" t="s">
        <v>2</v>
      </c>
      <c r="K85" s="33"/>
      <c r="L85" s="20" t="s">
        <v>2</v>
      </c>
      <c r="M85" s="32"/>
      <c r="N85" s="18" t="s">
        <v>3</v>
      </c>
      <c r="O85" s="31"/>
      <c r="P85" s="15" t="s">
        <v>2</v>
      </c>
      <c r="Q85" s="30"/>
      <c r="R85" s="58" t="s">
        <v>3</v>
      </c>
      <c r="S85" s="59"/>
      <c r="T85" s="58" t="s">
        <v>174</v>
      </c>
      <c r="V85" s="15" t="s">
        <v>3</v>
      </c>
      <c r="W85" s="1"/>
      <c r="X85" s="13" t="s">
        <v>2</v>
      </c>
    </row>
    <row r="86" spans="1:24" x14ac:dyDescent="0.2">
      <c r="A86" s="29">
        <v>4800</v>
      </c>
      <c r="B86" s="28" t="s">
        <v>76</v>
      </c>
      <c r="C86" s="27" t="s">
        <v>8</v>
      </c>
      <c r="D86" s="26">
        <v>2</v>
      </c>
      <c r="E86" s="34"/>
      <c r="F86" s="25">
        <v>57266</v>
      </c>
      <c r="G86" s="34"/>
      <c r="H86" s="24">
        <v>24600</v>
      </c>
      <c r="I86" s="34"/>
      <c r="J86" s="22" t="s">
        <v>2</v>
      </c>
      <c r="K86" s="33"/>
      <c r="L86" s="20" t="s">
        <v>2</v>
      </c>
      <c r="M86" s="32"/>
      <c r="N86" s="18" t="s">
        <v>3</v>
      </c>
      <c r="O86" s="31"/>
      <c r="P86" s="15" t="s">
        <v>2</v>
      </c>
      <c r="Q86" s="30"/>
      <c r="R86" s="58" t="s">
        <v>2</v>
      </c>
      <c r="S86" s="59"/>
      <c r="T86" s="58" t="s">
        <v>174</v>
      </c>
      <c r="V86" s="15" t="s">
        <v>2</v>
      </c>
      <c r="W86" s="1"/>
      <c r="X86" s="13" t="s">
        <v>2</v>
      </c>
    </row>
    <row r="87" spans="1:24" x14ac:dyDescent="0.2">
      <c r="A87" s="29">
        <v>4850</v>
      </c>
      <c r="B87" s="28" t="s">
        <v>75</v>
      </c>
      <c r="C87" s="27" t="s">
        <v>11</v>
      </c>
      <c r="D87" s="26">
        <v>4</v>
      </c>
      <c r="E87" s="34"/>
      <c r="F87" s="25">
        <v>44637</v>
      </c>
      <c r="G87" s="34"/>
      <c r="H87" s="24">
        <v>18548</v>
      </c>
      <c r="I87" s="34"/>
      <c r="J87" s="22" t="s">
        <v>2</v>
      </c>
      <c r="K87" s="33"/>
      <c r="L87" s="20" t="s">
        <v>2</v>
      </c>
      <c r="M87" s="32"/>
      <c r="N87" s="18" t="s">
        <v>3</v>
      </c>
      <c r="O87" s="31"/>
      <c r="P87" s="15" t="s">
        <v>2</v>
      </c>
      <c r="Q87" s="30"/>
      <c r="R87" s="58" t="s">
        <v>174</v>
      </c>
      <c r="S87" s="59"/>
      <c r="T87" s="58" t="s">
        <v>2</v>
      </c>
      <c r="V87" s="15" t="s">
        <v>3</v>
      </c>
      <c r="W87" s="1"/>
      <c r="X87" s="13" t="s">
        <v>2</v>
      </c>
    </row>
    <row r="88" spans="1:24" x14ac:dyDescent="0.2">
      <c r="A88" s="29">
        <v>4880</v>
      </c>
      <c r="B88" s="28" t="s">
        <v>74</v>
      </c>
      <c r="C88" s="27" t="s">
        <v>3</v>
      </c>
      <c r="D88" s="26">
        <v>4</v>
      </c>
      <c r="E88" s="34"/>
      <c r="F88" s="25">
        <v>21118</v>
      </c>
      <c r="G88" s="34"/>
      <c r="H88" s="24">
        <v>9426</v>
      </c>
      <c r="I88" s="34"/>
      <c r="J88" s="22" t="s">
        <v>2</v>
      </c>
      <c r="K88" s="33"/>
      <c r="L88" s="20" t="s">
        <v>2</v>
      </c>
      <c r="M88" s="32"/>
      <c r="N88" s="18" t="s">
        <v>3</v>
      </c>
      <c r="O88" s="31"/>
      <c r="P88" s="15" t="s">
        <v>2</v>
      </c>
      <c r="Q88" s="30"/>
      <c r="R88" s="58" t="s">
        <v>3</v>
      </c>
      <c r="S88" s="59"/>
      <c r="T88" s="58" t="s">
        <v>174</v>
      </c>
      <c r="V88" s="15" t="s">
        <v>2</v>
      </c>
      <c r="W88" s="1"/>
      <c r="X88" s="13" t="s">
        <v>3</v>
      </c>
    </row>
    <row r="89" spans="1:24" x14ac:dyDescent="0.2">
      <c r="A89" s="29">
        <v>4900</v>
      </c>
      <c r="B89" s="28" t="s">
        <v>73</v>
      </c>
      <c r="C89" s="27" t="s">
        <v>8</v>
      </c>
      <c r="D89" s="26">
        <v>7</v>
      </c>
      <c r="E89" s="34"/>
      <c r="F89" s="25">
        <v>195355</v>
      </c>
      <c r="G89" s="34"/>
      <c r="H89" s="24">
        <v>58835</v>
      </c>
      <c r="I89" s="34"/>
      <c r="J89" s="22" t="s">
        <v>2</v>
      </c>
      <c r="K89" s="33"/>
      <c r="L89" s="20" t="s">
        <v>2</v>
      </c>
      <c r="M89" s="32"/>
      <c r="N89" s="18" t="s">
        <v>2</v>
      </c>
      <c r="O89" s="31"/>
      <c r="P89" s="15" t="s">
        <v>2</v>
      </c>
      <c r="Q89" s="30"/>
      <c r="R89" s="58" t="s">
        <v>2</v>
      </c>
      <c r="S89" s="59"/>
      <c r="T89" s="58" t="s">
        <v>174</v>
      </c>
      <c r="V89" s="15" t="s">
        <v>2</v>
      </c>
      <c r="W89" s="1"/>
      <c r="X89" s="13" t="s">
        <v>3</v>
      </c>
    </row>
    <row r="90" spans="1:24" x14ac:dyDescent="0.2">
      <c r="A90" s="29">
        <v>4920</v>
      </c>
      <c r="B90" s="28" t="s">
        <v>72</v>
      </c>
      <c r="C90" s="27" t="s">
        <v>3</v>
      </c>
      <c r="D90" s="26">
        <v>10</v>
      </c>
      <c r="E90" s="34"/>
      <c r="F90" s="25">
        <v>7763</v>
      </c>
      <c r="G90" s="34"/>
      <c r="H90" s="24">
        <v>2890</v>
      </c>
      <c r="I90" s="34"/>
      <c r="J90" s="22" t="s">
        <v>2</v>
      </c>
      <c r="K90" s="33"/>
      <c r="L90" s="20" t="s">
        <v>2</v>
      </c>
      <c r="M90" s="32"/>
      <c r="N90" s="18" t="s">
        <v>3</v>
      </c>
      <c r="O90" s="31"/>
      <c r="P90" s="15" t="s">
        <v>2</v>
      </c>
      <c r="Q90" s="30"/>
      <c r="R90" s="58" t="s">
        <v>3</v>
      </c>
      <c r="S90" s="59"/>
      <c r="T90" s="58" t="s">
        <v>174</v>
      </c>
      <c r="V90" s="15" t="s">
        <v>2</v>
      </c>
      <c r="W90" s="1"/>
      <c r="X90" s="13" t="s">
        <v>2</v>
      </c>
    </row>
    <row r="91" spans="1:24" x14ac:dyDescent="0.2">
      <c r="A91" s="29">
        <v>4950</v>
      </c>
      <c r="B91" s="28" t="s">
        <v>71</v>
      </c>
      <c r="C91" s="27" t="s">
        <v>3</v>
      </c>
      <c r="D91" s="26">
        <v>9</v>
      </c>
      <c r="E91" s="34"/>
      <c r="F91" s="25">
        <v>3021</v>
      </c>
      <c r="G91" s="34"/>
      <c r="H91" s="24">
        <v>1423</v>
      </c>
      <c r="I91" s="34"/>
      <c r="J91" s="22" t="s">
        <v>2</v>
      </c>
      <c r="K91" s="33"/>
      <c r="L91" s="20" t="s">
        <v>2</v>
      </c>
      <c r="M91" s="32"/>
      <c r="N91" s="18" t="s">
        <v>3</v>
      </c>
      <c r="O91" s="31"/>
      <c r="P91" s="15" t="s">
        <v>2</v>
      </c>
      <c r="Q91" s="30"/>
      <c r="R91" s="58" t="s">
        <v>3</v>
      </c>
      <c r="S91" s="59"/>
      <c r="T91" s="58" t="s">
        <v>174</v>
      </c>
      <c r="V91" s="15" t="s">
        <v>2</v>
      </c>
      <c r="W91" s="1"/>
      <c r="X91" s="13" t="s">
        <v>2</v>
      </c>
    </row>
    <row r="92" spans="1:24" x14ac:dyDescent="0.2">
      <c r="A92" s="29">
        <v>5050</v>
      </c>
      <c r="B92" s="28" t="s">
        <v>70</v>
      </c>
      <c r="C92" s="27" t="s">
        <v>6</v>
      </c>
      <c r="D92" s="26">
        <v>4</v>
      </c>
      <c r="E92" s="34"/>
      <c r="F92" s="25">
        <v>73447</v>
      </c>
      <c r="G92" s="34"/>
      <c r="H92" s="24">
        <v>28007</v>
      </c>
      <c r="I92" s="34"/>
      <c r="J92" s="22" t="s">
        <v>2</v>
      </c>
      <c r="K92" s="33"/>
      <c r="L92" s="20" t="s">
        <v>2</v>
      </c>
      <c r="M92" s="32"/>
      <c r="N92" s="18" t="s">
        <v>3</v>
      </c>
      <c r="O92" s="31"/>
      <c r="P92" s="15" t="s">
        <v>2</v>
      </c>
      <c r="Q92" s="30"/>
      <c r="R92" s="58" t="s">
        <v>3</v>
      </c>
      <c r="S92" s="59"/>
      <c r="T92" s="58" t="s">
        <v>174</v>
      </c>
      <c r="V92" s="15" t="s">
        <v>3</v>
      </c>
      <c r="W92" s="1"/>
      <c r="X92" s="13" t="s">
        <v>2</v>
      </c>
    </row>
    <row r="93" spans="1:24" x14ac:dyDescent="0.2">
      <c r="A93" s="37">
        <v>5150</v>
      </c>
      <c r="B93" s="36" t="s">
        <v>69</v>
      </c>
      <c r="C93" s="27" t="s">
        <v>8</v>
      </c>
      <c r="D93" s="26">
        <v>2</v>
      </c>
      <c r="E93" s="34"/>
      <c r="F93" s="25">
        <v>44232</v>
      </c>
      <c r="G93" s="34"/>
      <c r="H93" s="24">
        <v>18615</v>
      </c>
      <c r="I93" s="34"/>
      <c r="J93" s="22" t="s">
        <v>2</v>
      </c>
      <c r="K93" s="33"/>
      <c r="L93" s="20" t="s">
        <v>2</v>
      </c>
      <c r="M93" s="32"/>
      <c r="N93" s="18" t="s">
        <v>3</v>
      </c>
      <c r="O93" s="31"/>
      <c r="P93" s="15" t="s">
        <v>2</v>
      </c>
      <c r="Q93" s="30"/>
      <c r="R93" s="58" t="s">
        <v>2</v>
      </c>
      <c r="S93" s="59"/>
      <c r="T93" s="58" t="s">
        <v>174</v>
      </c>
      <c r="V93" s="15" t="s">
        <v>2</v>
      </c>
      <c r="W93" s="1"/>
      <c r="X93" s="13" t="s">
        <v>2</v>
      </c>
    </row>
    <row r="94" spans="1:24" x14ac:dyDescent="0.2">
      <c r="A94" s="29">
        <v>5200</v>
      </c>
      <c r="B94" s="28" t="s">
        <v>68</v>
      </c>
      <c r="C94" s="27" t="s">
        <v>8</v>
      </c>
      <c r="D94" s="26">
        <v>3</v>
      </c>
      <c r="E94" s="34"/>
      <c r="F94" s="25">
        <v>82523</v>
      </c>
      <c r="G94" s="34"/>
      <c r="H94" s="24">
        <v>32727</v>
      </c>
      <c r="I94" s="34"/>
      <c r="J94" s="22" t="s">
        <v>2</v>
      </c>
      <c r="K94" s="33"/>
      <c r="L94" s="20" t="s">
        <v>2</v>
      </c>
      <c r="M94" s="32"/>
      <c r="N94" s="18" t="s">
        <v>3</v>
      </c>
      <c r="O94" s="31"/>
      <c r="P94" s="15" t="s">
        <v>2</v>
      </c>
      <c r="Q94" s="30"/>
      <c r="R94" s="58" t="s">
        <v>2</v>
      </c>
      <c r="S94" s="59"/>
      <c r="T94" s="58" t="s">
        <v>174</v>
      </c>
      <c r="V94" s="15" t="s">
        <v>2</v>
      </c>
      <c r="W94" s="1"/>
      <c r="X94" s="13" t="s">
        <v>2</v>
      </c>
    </row>
    <row r="95" spans="1:24" x14ac:dyDescent="0.2">
      <c r="A95" s="29">
        <v>5270</v>
      </c>
      <c r="B95" s="28" t="s">
        <v>67</v>
      </c>
      <c r="C95" s="27" t="s">
        <v>3</v>
      </c>
      <c r="D95" s="26">
        <v>4</v>
      </c>
      <c r="E95" s="34"/>
      <c r="F95" s="25">
        <v>23843</v>
      </c>
      <c r="G95" s="34"/>
      <c r="H95" s="24">
        <v>14158</v>
      </c>
      <c r="I95" s="34"/>
      <c r="J95" s="22" t="s">
        <v>2</v>
      </c>
      <c r="K95" s="33"/>
      <c r="L95" s="20" t="s">
        <v>2</v>
      </c>
      <c r="M95" s="32"/>
      <c r="N95" s="18" t="s">
        <v>3</v>
      </c>
      <c r="O95" s="31"/>
      <c r="P95" s="15" t="s">
        <v>2</v>
      </c>
      <c r="Q95" s="30"/>
      <c r="R95" s="58" t="s">
        <v>3</v>
      </c>
      <c r="S95" s="59"/>
      <c r="T95" s="58" t="s">
        <v>174</v>
      </c>
      <c r="V95" s="15" t="s">
        <v>3</v>
      </c>
      <c r="W95" s="1"/>
      <c r="X95" s="13" t="s">
        <v>2</v>
      </c>
    </row>
    <row r="96" spans="1:24" x14ac:dyDescent="0.2">
      <c r="A96" s="29">
        <v>5300</v>
      </c>
      <c r="B96" s="28" t="s">
        <v>66</v>
      </c>
      <c r="C96" s="27" t="s">
        <v>3</v>
      </c>
      <c r="D96" s="26">
        <v>11</v>
      </c>
      <c r="E96" s="34"/>
      <c r="F96" s="25">
        <v>14250</v>
      </c>
      <c r="G96" s="34"/>
      <c r="H96" s="24">
        <v>6718</v>
      </c>
      <c r="I96" s="34"/>
      <c r="J96" s="22" t="s">
        <v>2</v>
      </c>
      <c r="K96" s="33"/>
      <c r="L96" s="20" t="s">
        <v>2</v>
      </c>
      <c r="M96" s="32"/>
      <c r="N96" s="18" t="s">
        <v>3</v>
      </c>
      <c r="O96" s="31"/>
      <c r="P96" s="15" t="s">
        <v>2</v>
      </c>
      <c r="Q96" s="30"/>
      <c r="R96" s="58" t="s">
        <v>174</v>
      </c>
      <c r="S96" s="59"/>
      <c r="T96" s="58" t="s">
        <v>2</v>
      </c>
      <c r="V96" s="15" t="s">
        <v>2</v>
      </c>
      <c r="W96" s="1"/>
      <c r="X96" s="13" t="s">
        <v>2</v>
      </c>
    </row>
    <row r="97" spans="1:24" x14ac:dyDescent="0.2">
      <c r="A97" s="29">
        <v>5350</v>
      </c>
      <c r="B97" s="28" t="s">
        <v>65</v>
      </c>
      <c r="C97" s="27" t="s">
        <v>8</v>
      </c>
      <c r="D97" s="26">
        <v>2</v>
      </c>
      <c r="E97" s="34"/>
      <c r="F97" s="25">
        <v>29983</v>
      </c>
      <c r="G97" s="34"/>
      <c r="H97" s="24">
        <v>13668</v>
      </c>
      <c r="I97" s="34"/>
      <c r="J97" s="22" t="s">
        <v>2</v>
      </c>
      <c r="K97" s="33"/>
      <c r="L97" s="20" t="s">
        <v>2</v>
      </c>
      <c r="M97" s="32"/>
      <c r="N97" s="18" t="s">
        <v>3</v>
      </c>
      <c r="O97" s="31"/>
      <c r="P97" s="15" t="s">
        <v>2</v>
      </c>
      <c r="Q97" s="30"/>
      <c r="R97" s="58" t="s">
        <v>2</v>
      </c>
      <c r="S97" s="59"/>
      <c r="T97" s="58" t="s">
        <v>174</v>
      </c>
      <c r="V97" s="15" t="s">
        <v>2</v>
      </c>
      <c r="W97" s="1"/>
      <c r="X97" s="13" t="s">
        <v>2</v>
      </c>
    </row>
    <row r="98" spans="1:24" x14ac:dyDescent="0.2">
      <c r="A98" s="29">
        <v>5500</v>
      </c>
      <c r="B98" s="28" t="s">
        <v>64</v>
      </c>
      <c r="C98" s="27" t="s">
        <v>3</v>
      </c>
      <c r="D98" s="26">
        <v>10</v>
      </c>
      <c r="E98" s="38"/>
      <c r="F98" s="25">
        <v>7418</v>
      </c>
      <c r="G98" s="38"/>
      <c r="H98" s="24">
        <v>6484</v>
      </c>
      <c r="I98" s="38"/>
      <c r="J98" s="22" t="s">
        <v>2</v>
      </c>
      <c r="K98" s="33"/>
      <c r="L98" s="20" t="s">
        <v>2</v>
      </c>
      <c r="M98" s="32"/>
      <c r="N98" s="18" t="s">
        <v>3</v>
      </c>
      <c r="O98" s="31"/>
      <c r="P98" s="15" t="s">
        <v>2</v>
      </c>
      <c r="Q98" s="30"/>
      <c r="R98" s="58" t="s">
        <v>3</v>
      </c>
      <c r="S98" s="59"/>
      <c r="T98" s="58" t="s">
        <v>174</v>
      </c>
      <c r="V98" s="15" t="s">
        <v>3</v>
      </c>
      <c r="W98" s="1"/>
      <c r="X98" s="13" t="s">
        <v>2</v>
      </c>
    </row>
    <row r="99" spans="1:24" x14ac:dyDescent="0.2">
      <c r="A99" s="29">
        <v>5550</v>
      </c>
      <c r="B99" s="28" t="s">
        <v>63</v>
      </c>
      <c r="C99" s="27" t="s">
        <v>3</v>
      </c>
      <c r="D99" s="26">
        <v>9</v>
      </c>
      <c r="E99" s="34"/>
      <c r="F99" s="25">
        <v>2503</v>
      </c>
      <c r="G99" s="34"/>
      <c r="H99" s="24">
        <v>750</v>
      </c>
      <c r="I99" s="34"/>
      <c r="J99" s="22" t="s">
        <v>2</v>
      </c>
      <c r="K99" s="33"/>
      <c r="L99" s="20" t="s">
        <v>2</v>
      </c>
      <c r="M99" s="32"/>
      <c r="N99" s="18" t="s">
        <v>3</v>
      </c>
      <c r="O99" s="31"/>
      <c r="P99" s="15" t="s">
        <v>2</v>
      </c>
      <c r="Q99" s="30"/>
      <c r="R99" s="58" t="s">
        <v>3</v>
      </c>
      <c r="S99" s="59"/>
      <c r="T99" s="58" t="s">
        <v>174</v>
      </c>
      <c r="V99" s="15" t="s">
        <v>3</v>
      </c>
      <c r="W99" s="1"/>
      <c r="X99" s="13" t="s">
        <v>3</v>
      </c>
    </row>
    <row r="100" spans="1:24" x14ac:dyDescent="0.2">
      <c r="A100" s="29">
        <v>5650</v>
      </c>
      <c r="B100" s="28" t="s">
        <v>62</v>
      </c>
      <c r="C100" s="27" t="s">
        <v>11</v>
      </c>
      <c r="D100" s="26">
        <v>11</v>
      </c>
      <c r="E100" s="34"/>
      <c r="F100" s="25">
        <v>16851</v>
      </c>
      <c r="G100" s="34"/>
      <c r="H100" s="24">
        <v>7628</v>
      </c>
      <c r="I100" s="34"/>
      <c r="J100" s="22" t="s">
        <v>2</v>
      </c>
      <c r="K100" s="33"/>
      <c r="L100" s="20" t="s">
        <v>2</v>
      </c>
      <c r="M100" s="32"/>
      <c r="N100" s="18" t="s">
        <v>3</v>
      </c>
      <c r="O100" s="31"/>
      <c r="P100" s="15" t="s">
        <v>2</v>
      </c>
      <c r="Q100" s="30"/>
      <c r="R100" s="58" t="s">
        <v>2</v>
      </c>
      <c r="S100" s="59"/>
      <c r="T100" s="58" t="s">
        <v>174</v>
      </c>
      <c r="V100" s="15" t="s">
        <v>2</v>
      </c>
      <c r="W100" s="1"/>
      <c r="X100" s="13" t="s">
        <v>2</v>
      </c>
    </row>
    <row r="101" spans="1:24" x14ac:dyDescent="0.2">
      <c r="A101" s="29">
        <v>5700</v>
      </c>
      <c r="B101" s="28" t="s">
        <v>61</v>
      </c>
      <c r="C101" s="27" t="s">
        <v>11</v>
      </c>
      <c r="D101" s="26">
        <v>11</v>
      </c>
      <c r="E101" s="34"/>
      <c r="F101" s="25">
        <v>19529</v>
      </c>
      <c r="G101" s="34"/>
      <c r="H101" s="24">
        <v>8600</v>
      </c>
      <c r="I101" s="34"/>
      <c r="J101" s="22" t="s">
        <v>2</v>
      </c>
      <c r="K101" s="33"/>
      <c r="L101" s="20" t="s">
        <v>2</v>
      </c>
      <c r="M101" s="32"/>
      <c r="N101" s="18" t="s">
        <v>2</v>
      </c>
      <c r="O101" s="31"/>
      <c r="P101" s="15" t="s">
        <v>2</v>
      </c>
      <c r="Q101" s="30"/>
      <c r="R101" s="58" t="s">
        <v>3</v>
      </c>
      <c r="S101" s="59"/>
      <c r="T101" s="58" t="s">
        <v>2</v>
      </c>
      <c r="V101" s="15" t="s">
        <v>2</v>
      </c>
      <c r="W101" s="1"/>
      <c r="X101" s="13" t="s">
        <v>2</v>
      </c>
    </row>
    <row r="102" spans="1:24" x14ac:dyDescent="0.2">
      <c r="A102" s="29">
        <v>5750</v>
      </c>
      <c r="B102" s="28" t="s">
        <v>60</v>
      </c>
      <c r="C102" s="27" t="s">
        <v>3</v>
      </c>
      <c r="D102" s="26">
        <v>11</v>
      </c>
      <c r="E102" s="34"/>
      <c r="F102" s="25">
        <v>13685</v>
      </c>
      <c r="G102" s="34"/>
      <c r="H102" s="24">
        <v>5443</v>
      </c>
      <c r="I102" s="34"/>
      <c r="J102" s="22" t="s">
        <v>2</v>
      </c>
      <c r="K102" s="33"/>
      <c r="L102" s="20" t="s">
        <v>2</v>
      </c>
      <c r="M102" s="32"/>
      <c r="N102" s="18" t="s">
        <v>3</v>
      </c>
      <c r="O102" s="31"/>
      <c r="P102" s="15" t="s">
        <v>2</v>
      </c>
      <c r="Q102" s="30"/>
      <c r="R102" s="58" t="s">
        <v>174</v>
      </c>
      <c r="S102" s="59"/>
      <c r="T102" s="58" t="s">
        <v>2</v>
      </c>
      <c r="V102" s="15" t="s">
        <v>2</v>
      </c>
      <c r="W102" s="1"/>
      <c r="X102" s="13" t="s">
        <v>2</v>
      </c>
    </row>
    <row r="103" spans="1:24" x14ac:dyDescent="0.2">
      <c r="A103" s="29">
        <v>5800</v>
      </c>
      <c r="B103" s="28" t="s">
        <v>59</v>
      </c>
      <c r="C103" s="27" t="s">
        <v>3</v>
      </c>
      <c r="D103" s="26">
        <v>10</v>
      </c>
      <c r="E103" s="34"/>
      <c r="F103" s="25">
        <v>6030</v>
      </c>
      <c r="G103" s="34"/>
      <c r="H103" s="24">
        <v>3354</v>
      </c>
      <c r="I103" s="34"/>
      <c r="J103" s="22" t="s">
        <v>2</v>
      </c>
      <c r="K103" s="33"/>
      <c r="L103" s="20" t="s">
        <v>2</v>
      </c>
      <c r="M103" s="32"/>
      <c r="N103" s="18" t="s">
        <v>3</v>
      </c>
      <c r="O103" s="31"/>
      <c r="P103" s="15" t="s">
        <v>2</v>
      </c>
      <c r="Q103" s="30"/>
      <c r="R103" s="58" t="s">
        <v>3</v>
      </c>
      <c r="S103" s="59"/>
      <c r="T103" s="58" t="s">
        <v>174</v>
      </c>
      <c r="V103" s="15" t="s">
        <v>3</v>
      </c>
      <c r="W103" s="1"/>
      <c r="X103" s="13" t="s">
        <v>2</v>
      </c>
    </row>
    <row r="104" spans="1:24" x14ac:dyDescent="0.2">
      <c r="A104" s="29">
        <v>5850</v>
      </c>
      <c r="B104" s="28" t="s">
        <v>58</v>
      </c>
      <c r="C104" s="27" t="s">
        <v>3</v>
      </c>
      <c r="D104" s="26">
        <v>10</v>
      </c>
      <c r="E104" s="34"/>
      <c r="F104" s="25">
        <v>6872</v>
      </c>
      <c r="G104" s="34"/>
      <c r="H104" s="24">
        <v>2102</v>
      </c>
      <c r="I104" s="34"/>
      <c r="J104" s="22" t="s">
        <v>2</v>
      </c>
      <c r="K104" s="33"/>
      <c r="L104" s="20" t="s">
        <v>2</v>
      </c>
      <c r="M104" s="32"/>
      <c r="N104" s="18" t="s">
        <v>3</v>
      </c>
      <c r="O104" s="31"/>
      <c r="P104" s="15" t="s">
        <v>2</v>
      </c>
      <c r="Q104" s="30"/>
      <c r="R104" s="58" t="s">
        <v>3</v>
      </c>
      <c r="S104" s="59"/>
      <c r="T104" s="58" t="s">
        <v>174</v>
      </c>
      <c r="V104" s="15" t="s">
        <v>3</v>
      </c>
      <c r="W104" s="1"/>
      <c r="X104" s="13" t="s">
        <v>2</v>
      </c>
    </row>
    <row r="105" spans="1:24" x14ac:dyDescent="0.2">
      <c r="A105" s="29">
        <v>5900</v>
      </c>
      <c r="B105" s="28" t="s">
        <v>57</v>
      </c>
      <c r="C105" s="27" t="s">
        <v>6</v>
      </c>
      <c r="D105" s="26">
        <v>5</v>
      </c>
      <c r="E105" s="34"/>
      <c r="F105" s="25">
        <v>158553</v>
      </c>
      <c r="G105" s="34"/>
      <c r="H105" s="24">
        <v>61216</v>
      </c>
      <c r="I105" s="34"/>
      <c r="J105" s="22" t="s">
        <v>2</v>
      </c>
      <c r="K105" s="33"/>
      <c r="L105" s="20" t="s">
        <v>2</v>
      </c>
      <c r="M105" s="32"/>
      <c r="N105" s="18" t="s">
        <v>3</v>
      </c>
      <c r="O105" s="31"/>
      <c r="P105" s="15" t="s">
        <v>2</v>
      </c>
      <c r="Q105" s="30"/>
      <c r="R105" s="58" t="s">
        <v>2</v>
      </c>
      <c r="S105" s="59"/>
      <c r="T105" s="58" t="s">
        <v>174</v>
      </c>
      <c r="V105" s="15" t="s">
        <v>2</v>
      </c>
      <c r="W105" s="1"/>
      <c r="X105" s="13" t="s">
        <v>2</v>
      </c>
    </row>
    <row r="106" spans="1:24" x14ac:dyDescent="0.2">
      <c r="A106" s="29">
        <v>5950</v>
      </c>
      <c r="B106" s="28" t="s">
        <v>56</v>
      </c>
      <c r="C106" s="27" t="s">
        <v>8</v>
      </c>
      <c r="D106" s="26">
        <v>2</v>
      </c>
      <c r="E106" s="34"/>
      <c r="F106" s="25">
        <v>69248</v>
      </c>
      <c r="G106" s="34"/>
      <c r="H106" s="24">
        <v>33192</v>
      </c>
      <c r="I106" s="34"/>
      <c r="J106" s="22" t="s">
        <v>2</v>
      </c>
      <c r="K106" s="33"/>
      <c r="L106" s="20" t="s">
        <v>2</v>
      </c>
      <c r="M106" s="32"/>
      <c r="N106" s="18" t="s">
        <v>2</v>
      </c>
      <c r="O106" s="31"/>
      <c r="P106" s="15" t="s">
        <v>2</v>
      </c>
      <c r="Q106" s="30"/>
      <c r="R106" s="58" t="s">
        <v>2</v>
      </c>
      <c r="S106" s="59"/>
      <c r="T106" s="58" t="s">
        <v>174</v>
      </c>
      <c r="V106" s="15" t="s">
        <v>2</v>
      </c>
      <c r="W106" s="1"/>
      <c r="X106" s="13" t="s">
        <v>3</v>
      </c>
    </row>
    <row r="107" spans="1:24" x14ac:dyDescent="0.2">
      <c r="A107" s="29">
        <v>6110</v>
      </c>
      <c r="B107" s="28" t="s">
        <v>55</v>
      </c>
      <c r="C107" s="27" t="s">
        <v>3</v>
      </c>
      <c r="D107" s="26">
        <v>10</v>
      </c>
      <c r="E107" s="34"/>
      <c r="F107" s="25">
        <v>5270</v>
      </c>
      <c r="G107" s="34"/>
      <c r="H107" s="24">
        <v>1039</v>
      </c>
      <c r="I107" s="34"/>
      <c r="J107" s="22" t="s">
        <v>2</v>
      </c>
      <c r="K107" s="33"/>
      <c r="L107" s="20" t="s">
        <v>2</v>
      </c>
      <c r="M107" s="32"/>
      <c r="N107" s="18" t="s">
        <v>3</v>
      </c>
      <c r="O107" s="31"/>
      <c r="P107" s="15" t="s">
        <v>3</v>
      </c>
      <c r="Q107" s="30"/>
      <c r="R107" s="58" t="s">
        <v>3</v>
      </c>
      <c r="S107" s="59"/>
      <c r="T107" s="58" t="s">
        <v>174</v>
      </c>
      <c r="V107" s="15" t="s">
        <v>3</v>
      </c>
      <c r="W107" s="1"/>
      <c r="X107" s="13" t="s">
        <v>2</v>
      </c>
    </row>
    <row r="108" spans="1:24" x14ac:dyDescent="0.2">
      <c r="A108" s="29">
        <v>6150</v>
      </c>
      <c r="B108" s="28" t="s">
        <v>54</v>
      </c>
      <c r="C108" s="27" t="s">
        <v>3</v>
      </c>
      <c r="D108" s="26">
        <v>4</v>
      </c>
      <c r="E108" s="34"/>
      <c r="F108" s="25">
        <v>40869</v>
      </c>
      <c r="G108" s="34"/>
      <c r="H108" s="24">
        <v>16338</v>
      </c>
      <c r="I108" s="34"/>
      <c r="J108" s="22" t="s">
        <v>2</v>
      </c>
      <c r="K108" s="33"/>
      <c r="L108" s="20" t="s">
        <v>2</v>
      </c>
      <c r="M108" s="32"/>
      <c r="N108" s="18" t="s">
        <v>3</v>
      </c>
      <c r="O108" s="31"/>
      <c r="P108" s="15" t="s">
        <v>2</v>
      </c>
      <c r="Q108" s="30"/>
      <c r="R108" s="58" t="s">
        <v>174</v>
      </c>
      <c r="S108" s="59"/>
      <c r="T108" s="58" t="s">
        <v>2</v>
      </c>
      <c r="V108" s="15" t="s">
        <v>2</v>
      </c>
      <c r="W108" s="1"/>
      <c r="X108" s="13" t="s">
        <v>2</v>
      </c>
    </row>
    <row r="109" spans="1:24" x14ac:dyDescent="0.2">
      <c r="A109" s="29">
        <v>6180</v>
      </c>
      <c r="B109" s="28" t="s">
        <v>53</v>
      </c>
      <c r="C109" s="27" t="s">
        <v>3</v>
      </c>
      <c r="D109" s="26">
        <v>11</v>
      </c>
      <c r="E109" s="34"/>
      <c r="F109" s="25">
        <v>15306</v>
      </c>
      <c r="G109" s="34"/>
      <c r="H109" s="24">
        <v>7671</v>
      </c>
      <c r="I109" s="34"/>
      <c r="J109" s="22" t="s">
        <v>2</v>
      </c>
      <c r="K109" s="33"/>
      <c r="L109" s="20" t="s">
        <v>2</v>
      </c>
      <c r="M109" s="32"/>
      <c r="N109" s="18" t="s">
        <v>3</v>
      </c>
      <c r="O109" s="31"/>
      <c r="P109" s="15" t="s">
        <v>2</v>
      </c>
      <c r="Q109" s="30"/>
      <c r="R109" s="58" t="s">
        <v>174</v>
      </c>
      <c r="S109" s="59"/>
      <c r="T109" s="58" t="s">
        <v>2</v>
      </c>
      <c r="V109" s="15" t="s">
        <v>3</v>
      </c>
      <c r="W109" s="1"/>
      <c r="X109" s="13" t="s">
        <v>2</v>
      </c>
    </row>
    <row r="110" spans="1:24" x14ac:dyDescent="0.2">
      <c r="A110" s="29">
        <v>6200</v>
      </c>
      <c r="B110" s="28" t="s">
        <v>52</v>
      </c>
      <c r="C110" s="27" t="s">
        <v>3</v>
      </c>
      <c r="D110" s="26">
        <v>11</v>
      </c>
      <c r="E110" s="34"/>
      <c r="F110" s="25">
        <v>15087</v>
      </c>
      <c r="G110" s="34"/>
      <c r="H110" s="24">
        <v>6218</v>
      </c>
      <c r="I110" s="34"/>
      <c r="J110" s="22" t="s">
        <v>2</v>
      </c>
      <c r="K110" s="33"/>
      <c r="L110" s="20" t="s">
        <v>2</v>
      </c>
      <c r="M110" s="32"/>
      <c r="N110" s="18" t="s">
        <v>3</v>
      </c>
      <c r="O110" s="31"/>
      <c r="P110" s="15" t="s">
        <v>2</v>
      </c>
      <c r="Q110" s="30"/>
      <c r="R110" s="58" t="s">
        <v>3</v>
      </c>
      <c r="S110" s="59"/>
      <c r="T110" s="58" t="s">
        <v>174</v>
      </c>
      <c r="V110" s="15" t="s">
        <v>2</v>
      </c>
      <c r="W110" s="1"/>
      <c r="X110" s="13" t="s">
        <v>3</v>
      </c>
    </row>
    <row r="111" spans="1:24" x14ac:dyDescent="0.2">
      <c r="A111" s="29">
        <v>6250</v>
      </c>
      <c r="B111" s="28" t="s">
        <v>51</v>
      </c>
      <c r="C111" s="27" t="s">
        <v>8</v>
      </c>
      <c r="D111" s="26">
        <v>3</v>
      </c>
      <c r="E111" s="34"/>
      <c r="F111" s="25">
        <v>184622</v>
      </c>
      <c r="G111" s="34"/>
      <c r="H111" s="24">
        <v>64900</v>
      </c>
      <c r="I111" s="34"/>
      <c r="J111" s="22" t="s">
        <v>2</v>
      </c>
      <c r="K111" s="33"/>
      <c r="L111" s="20" t="s">
        <v>2</v>
      </c>
      <c r="M111" s="32"/>
      <c r="N111" s="18" t="s">
        <v>2</v>
      </c>
      <c r="O111" s="31"/>
      <c r="P111" s="15" t="s">
        <v>2</v>
      </c>
      <c r="Q111" s="30"/>
      <c r="R111" s="58" t="s">
        <v>2</v>
      </c>
      <c r="S111" s="59"/>
      <c r="T111" s="58" t="s">
        <v>174</v>
      </c>
      <c r="V111" s="15" t="s">
        <v>2</v>
      </c>
      <c r="W111" s="1"/>
      <c r="X111" s="13" t="s">
        <v>3</v>
      </c>
    </row>
    <row r="112" spans="1:24" x14ac:dyDescent="0.2">
      <c r="A112" s="29">
        <v>6350</v>
      </c>
      <c r="B112" s="28" t="s">
        <v>50</v>
      </c>
      <c r="C112" s="27" t="s">
        <v>8</v>
      </c>
      <c r="D112" s="26">
        <v>7</v>
      </c>
      <c r="E112" s="34"/>
      <c r="F112" s="25">
        <v>190428</v>
      </c>
      <c r="G112" s="34"/>
      <c r="H112" s="24">
        <v>69746</v>
      </c>
      <c r="I112" s="34"/>
      <c r="J112" s="22" t="s">
        <v>2</v>
      </c>
      <c r="K112" s="33"/>
      <c r="L112" s="20" t="s">
        <v>2</v>
      </c>
      <c r="M112" s="32"/>
      <c r="N112" s="18" t="s">
        <v>2</v>
      </c>
      <c r="O112" s="31"/>
      <c r="P112" s="15" t="s">
        <v>2</v>
      </c>
      <c r="Q112" s="30"/>
      <c r="R112" s="58" t="s">
        <v>174</v>
      </c>
      <c r="S112" s="59"/>
      <c r="T112" s="58" t="s">
        <v>2</v>
      </c>
      <c r="V112" s="15" t="s">
        <v>2</v>
      </c>
      <c r="W112" s="1"/>
      <c r="X112" s="13" t="s">
        <v>3</v>
      </c>
    </row>
    <row r="113" spans="1:24" x14ac:dyDescent="0.2">
      <c r="A113" s="29">
        <v>6370</v>
      </c>
      <c r="B113" s="28" t="s">
        <v>49</v>
      </c>
      <c r="C113" s="27" t="s">
        <v>8</v>
      </c>
      <c r="D113" s="26">
        <v>2</v>
      </c>
      <c r="E113" s="34"/>
      <c r="F113" s="25">
        <v>62070</v>
      </c>
      <c r="G113" s="34"/>
      <c r="H113" s="24">
        <v>21286</v>
      </c>
      <c r="I113" s="34"/>
      <c r="J113" s="22" t="s">
        <v>2</v>
      </c>
      <c r="K113" s="33"/>
      <c r="L113" s="20" t="s">
        <v>2</v>
      </c>
      <c r="M113" s="32"/>
      <c r="N113" s="18" t="s">
        <v>3</v>
      </c>
      <c r="O113" s="31"/>
      <c r="P113" s="15" t="s">
        <v>2</v>
      </c>
      <c r="Q113" s="30"/>
      <c r="R113" s="58" t="s">
        <v>2</v>
      </c>
      <c r="S113" s="59"/>
      <c r="T113" s="58" t="s">
        <v>174</v>
      </c>
      <c r="V113" s="15" t="s">
        <v>2</v>
      </c>
      <c r="W113" s="1"/>
      <c r="X113" s="13" t="s">
        <v>2</v>
      </c>
    </row>
    <row r="114" spans="1:24" x14ac:dyDescent="0.2">
      <c r="A114" s="29">
        <v>6400</v>
      </c>
      <c r="B114" s="28" t="s">
        <v>48</v>
      </c>
      <c r="C114" s="27" t="s">
        <v>6</v>
      </c>
      <c r="D114" s="26">
        <v>4</v>
      </c>
      <c r="E114" s="34"/>
      <c r="F114" s="25">
        <v>68935</v>
      </c>
      <c r="G114" s="34"/>
      <c r="H114" s="24">
        <v>30254</v>
      </c>
      <c r="I114" s="34"/>
      <c r="J114" s="22" t="s">
        <v>2</v>
      </c>
      <c r="K114" s="33"/>
      <c r="L114" s="20" t="s">
        <v>2</v>
      </c>
      <c r="M114" s="32"/>
      <c r="N114" s="18" t="s">
        <v>2</v>
      </c>
      <c r="O114" s="31"/>
      <c r="P114" s="15" t="s">
        <v>2</v>
      </c>
      <c r="Q114" s="30"/>
      <c r="R114" s="58" t="s">
        <v>3</v>
      </c>
      <c r="S114" s="59"/>
      <c r="T114" s="58" t="s">
        <v>174</v>
      </c>
      <c r="V114" s="15" t="s">
        <v>2</v>
      </c>
      <c r="W114" s="1"/>
      <c r="X114" s="13" t="s">
        <v>2</v>
      </c>
    </row>
    <row r="115" spans="1:24" x14ac:dyDescent="0.2">
      <c r="A115" s="29">
        <v>6470</v>
      </c>
      <c r="B115" s="28" t="s">
        <v>47</v>
      </c>
      <c r="C115" s="27" t="s">
        <v>3</v>
      </c>
      <c r="D115" s="26">
        <v>4</v>
      </c>
      <c r="E115" s="34"/>
      <c r="F115" s="25">
        <v>40568</v>
      </c>
      <c r="G115" s="34"/>
      <c r="H115" s="24">
        <v>16161</v>
      </c>
      <c r="I115" s="34"/>
      <c r="J115" s="22" t="s">
        <v>2</v>
      </c>
      <c r="K115" s="33"/>
      <c r="L115" s="20" t="s">
        <v>2</v>
      </c>
      <c r="M115" s="32"/>
      <c r="N115" s="18" t="s">
        <v>3</v>
      </c>
      <c r="O115" s="31"/>
      <c r="P115" s="15" t="s">
        <v>2</v>
      </c>
      <c r="Q115" s="30"/>
      <c r="R115" s="58" t="s">
        <v>2</v>
      </c>
      <c r="S115" s="59"/>
      <c r="T115" s="58" t="s">
        <v>174</v>
      </c>
      <c r="V115" s="15" t="s">
        <v>2</v>
      </c>
      <c r="W115" s="1"/>
      <c r="X115" s="13" t="s">
        <v>2</v>
      </c>
    </row>
    <row r="116" spans="1:24" x14ac:dyDescent="0.2">
      <c r="A116" s="29">
        <v>6550</v>
      </c>
      <c r="B116" s="28" t="s">
        <v>46</v>
      </c>
      <c r="C116" s="27" t="s">
        <v>8</v>
      </c>
      <c r="D116" s="26">
        <v>3</v>
      </c>
      <c r="E116" s="34"/>
      <c r="F116" s="25">
        <v>142310</v>
      </c>
      <c r="G116" s="34"/>
      <c r="H116" s="24">
        <v>56996</v>
      </c>
      <c r="I116" s="34"/>
      <c r="J116" s="22" t="s">
        <v>2</v>
      </c>
      <c r="K116" s="33"/>
      <c r="L116" s="20" t="s">
        <v>2</v>
      </c>
      <c r="M116" s="32"/>
      <c r="N116" s="18" t="s">
        <v>2</v>
      </c>
      <c r="O116" s="31"/>
      <c r="P116" s="15" t="s">
        <v>2</v>
      </c>
      <c r="Q116" s="30"/>
      <c r="R116" s="58" t="s">
        <v>2</v>
      </c>
      <c r="S116" s="59"/>
      <c r="T116" s="58" t="s">
        <v>174</v>
      </c>
      <c r="V116" s="15" t="s">
        <v>2</v>
      </c>
      <c r="W116" s="1"/>
      <c r="X116" s="13" t="s">
        <v>2</v>
      </c>
    </row>
    <row r="117" spans="1:24" x14ac:dyDescent="0.2">
      <c r="A117" s="29">
        <v>6610</v>
      </c>
      <c r="B117" s="28" t="s">
        <v>45</v>
      </c>
      <c r="C117" s="27" t="s">
        <v>11</v>
      </c>
      <c r="D117" s="26">
        <v>4</v>
      </c>
      <c r="E117" s="34"/>
      <c r="F117" s="25">
        <v>22749</v>
      </c>
      <c r="G117" s="34"/>
      <c r="H117" s="24">
        <v>7808</v>
      </c>
      <c r="I117" s="34"/>
      <c r="J117" s="22" t="s">
        <v>2</v>
      </c>
      <c r="K117" s="33"/>
      <c r="L117" s="20" t="s">
        <v>2</v>
      </c>
      <c r="M117" s="32"/>
      <c r="N117" s="18" t="s">
        <v>3</v>
      </c>
      <c r="O117" s="31"/>
      <c r="P117" s="15" t="s">
        <v>2</v>
      </c>
      <c r="Q117" s="30"/>
      <c r="R117" s="58" t="s">
        <v>2</v>
      </c>
      <c r="S117" s="59"/>
      <c r="T117" s="58" t="s">
        <v>174</v>
      </c>
      <c r="V117" s="15" t="s">
        <v>3</v>
      </c>
      <c r="W117" s="1"/>
      <c r="X117" s="13" t="s">
        <v>2</v>
      </c>
    </row>
    <row r="118" spans="1:24" x14ac:dyDescent="0.2">
      <c r="A118" s="29">
        <v>6650</v>
      </c>
      <c r="B118" s="28" t="s">
        <v>44</v>
      </c>
      <c r="C118" s="27" t="s">
        <v>8</v>
      </c>
      <c r="D118" s="26">
        <v>3</v>
      </c>
      <c r="E118" s="34"/>
      <c r="F118" s="25">
        <v>106712</v>
      </c>
      <c r="G118" s="34"/>
      <c r="H118" s="24">
        <v>37524</v>
      </c>
      <c r="I118" s="34"/>
      <c r="J118" s="22" t="s">
        <v>2</v>
      </c>
      <c r="K118" s="33"/>
      <c r="L118" s="20" t="s">
        <v>2</v>
      </c>
      <c r="M118" s="32"/>
      <c r="N118" s="18" t="s">
        <v>2</v>
      </c>
      <c r="O118" s="31"/>
      <c r="P118" s="15" t="s">
        <v>2</v>
      </c>
      <c r="Q118" s="30"/>
      <c r="R118" s="58" t="s">
        <v>3</v>
      </c>
      <c r="S118" s="59"/>
      <c r="T118" s="58" t="s">
        <v>174</v>
      </c>
      <c r="V118" s="15" t="s">
        <v>2</v>
      </c>
      <c r="W118" s="1"/>
      <c r="X118" s="13" t="s">
        <v>2</v>
      </c>
    </row>
    <row r="119" spans="1:24" x14ac:dyDescent="0.2">
      <c r="A119" s="37">
        <v>6700</v>
      </c>
      <c r="B119" s="36" t="s">
        <v>43</v>
      </c>
      <c r="C119" s="27" t="s">
        <v>8</v>
      </c>
      <c r="D119" s="26">
        <v>3</v>
      </c>
      <c r="E119" s="34"/>
      <c r="F119" s="25">
        <v>112545</v>
      </c>
      <c r="G119" s="34"/>
      <c r="H119" s="24">
        <v>40993</v>
      </c>
      <c r="I119" s="34"/>
      <c r="J119" s="22" t="s">
        <v>2</v>
      </c>
      <c r="K119" s="33"/>
      <c r="L119" s="20" t="s">
        <v>2</v>
      </c>
      <c r="M119" s="32"/>
      <c r="N119" s="18" t="s">
        <v>3</v>
      </c>
      <c r="O119" s="31"/>
      <c r="P119" s="15" t="s">
        <v>2</v>
      </c>
      <c r="Q119" s="30"/>
      <c r="R119" s="58" t="s">
        <v>2</v>
      </c>
      <c r="S119" s="59"/>
      <c r="T119" s="58" t="s">
        <v>174</v>
      </c>
      <c r="V119" s="15" t="s">
        <v>2</v>
      </c>
      <c r="W119" s="1"/>
      <c r="X119" s="13" t="s">
        <v>2</v>
      </c>
    </row>
    <row r="120" spans="1:24" x14ac:dyDescent="0.2">
      <c r="A120" s="29">
        <v>6900</v>
      </c>
      <c r="B120" s="35" t="s">
        <v>42</v>
      </c>
      <c r="C120" s="27" t="s">
        <v>6</v>
      </c>
      <c r="D120" s="26">
        <v>4</v>
      </c>
      <c r="E120" s="34"/>
      <c r="F120" s="25">
        <v>67797</v>
      </c>
      <c r="G120" s="34"/>
      <c r="H120" s="24">
        <v>27167</v>
      </c>
      <c r="I120" s="34"/>
      <c r="J120" s="22" t="s">
        <v>2</v>
      </c>
      <c r="K120" s="33"/>
      <c r="L120" s="20" t="s">
        <v>2</v>
      </c>
      <c r="M120" s="32"/>
      <c r="N120" s="18" t="s">
        <v>3</v>
      </c>
      <c r="O120" s="31"/>
      <c r="P120" s="15" t="s">
        <v>2</v>
      </c>
      <c r="Q120" s="30"/>
      <c r="R120" s="58" t="s">
        <v>2</v>
      </c>
      <c r="S120" s="59"/>
      <c r="T120" s="58" t="s">
        <v>174</v>
      </c>
      <c r="V120" s="15" t="s">
        <v>2</v>
      </c>
      <c r="W120" s="1"/>
      <c r="X120" s="13" t="s">
        <v>2</v>
      </c>
    </row>
    <row r="121" spans="1:24" x14ac:dyDescent="0.2">
      <c r="A121" s="29">
        <v>6950</v>
      </c>
      <c r="B121" s="28" t="s">
        <v>41</v>
      </c>
      <c r="C121" s="27" t="s">
        <v>6</v>
      </c>
      <c r="D121" s="26">
        <v>5</v>
      </c>
      <c r="E121" s="34"/>
      <c r="F121" s="25">
        <v>97694</v>
      </c>
      <c r="G121" s="34"/>
      <c r="H121" s="24">
        <v>52708</v>
      </c>
      <c r="I121" s="34"/>
      <c r="J121" s="22" t="s">
        <v>2</v>
      </c>
      <c r="K121" s="33"/>
      <c r="L121" s="20" t="s">
        <v>2</v>
      </c>
      <c r="M121" s="32"/>
      <c r="N121" s="18" t="s">
        <v>3</v>
      </c>
      <c r="O121" s="31"/>
      <c r="P121" s="15" t="s">
        <v>2</v>
      </c>
      <c r="Q121" s="30"/>
      <c r="R121" s="58" t="s">
        <v>3</v>
      </c>
      <c r="S121" s="59"/>
      <c r="T121" s="58" t="s">
        <v>174</v>
      </c>
      <c r="V121" s="15" t="s">
        <v>2</v>
      </c>
      <c r="W121" s="1"/>
      <c r="X121" s="13" t="s">
        <v>2</v>
      </c>
    </row>
    <row r="122" spans="1:24" x14ac:dyDescent="0.2">
      <c r="A122" s="29">
        <v>7000</v>
      </c>
      <c r="B122" s="28" t="s">
        <v>40</v>
      </c>
      <c r="C122" s="27" t="s">
        <v>11</v>
      </c>
      <c r="D122" s="26">
        <v>4</v>
      </c>
      <c r="E122" s="34"/>
      <c r="F122" s="25">
        <v>23751</v>
      </c>
      <c r="G122" s="34"/>
      <c r="H122" s="24">
        <v>10500</v>
      </c>
      <c r="I122" s="34"/>
      <c r="J122" s="22" t="s">
        <v>2</v>
      </c>
      <c r="K122" s="33"/>
      <c r="L122" s="20" t="s">
        <v>2</v>
      </c>
      <c r="M122" s="32"/>
      <c r="N122" s="18" t="s">
        <v>3</v>
      </c>
      <c r="O122" s="31"/>
      <c r="P122" s="15" t="s">
        <v>2</v>
      </c>
      <c r="Q122" s="30"/>
      <c r="R122" s="58" t="s">
        <v>3</v>
      </c>
      <c r="S122" s="59"/>
      <c r="T122" s="58" t="s">
        <v>174</v>
      </c>
      <c r="V122" s="15" t="s">
        <v>2</v>
      </c>
      <c r="W122" s="1"/>
      <c r="X122" s="13" t="s">
        <v>2</v>
      </c>
    </row>
    <row r="123" spans="1:24" x14ac:dyDescent="0.2">
      <c r="A123" s="29">
        <v>7050</v>
      </c>
      <c r="B123" s="28" t="s">
        <v>39</v>
      </c>
      <c r="C123" s="27" t="s">
        <v>3</v>
      </c>
      <c r="D123" s="26">
        <v>10</v>
      </c>
      <c r="E123" s="34"/>
      <c r="F123" s="25">
        <v>8087</v>
      </c>
      <c r="G123" s="34"/>
      <c r="H123" s="24">
        <v>5831</v>
      </c>
      <c r="I123" s="34"/>
      <c r="J123" s="22" t="s">
        <v>2</v>
      </c>
      <c r="K123" s="33"/>
      <c r="L123" s="20" t="s">
        <v>2</v>
      </c>
      <c r="M123" s="32"/>
      <c r="N123" s="18" t="s">
        <v>3</v>
      </c>
      <c r="O123" s="31"/>
      <c r="P123" s="15" t="s">
        <v>2</v>
      </c>
      <c r="Q123" s="30"/>
      <c r="R123" s="58" t="s">
        <v>3</v>
      </c>
      <c r="S123" s="59"/>
      <c r="T123" s="58" t="s">
        <v>174</v>
      </c>
      <c r="V123" s="15" t="s">
        <v>3</v>
      </c>
      <c r="W123" s="1"/>
      <c r="X123" s="13" t="s">
        <v>2</v>
      </c>
    </row>
    <row r="124" spans="1:24" x14ac:dyDescent="0.2">
      <c r="A124" s="29">
        <v>7100</v>
      </c>
      <c r="B124" s="28" t="s">
        <v>38</v>
      </c>
      <c r="C124" s="27" t="s">
        <v>8</v>
      </c>
      <c r="D124" s="26">
        <v>2</v>
      </c>
      <c r="E124" s="34"/>
      <c r="F124" s="25">
        <v>38358</v>
      </c>
      <c r="G124" s="34"/>
      <c r="H124" s="24">
        <v>12045</v>
      </c>
      <c r="I124" s="34"/>
      <c r="J124" s="22" t="s">
        <v>2</v>
      </c>
      <c r="K124" s="33"/>
      <c r="L124" s="20" t="s">
        <v>2</v>
      </c>
      <c r="M124" s="32"/>
      <c r="N124" s="18" t="s">
        <v>3</v>
      </c>
      <c r="O124" s="31"/>
      <c r="P124" s="15" t="s">
        <v>2</v>
      </c>
      <c r="Q124" s="30"/>
      <c r="R124" s="58" t="s">
        <v>2</v>
      </c>
      <c r="S124" s="59"/>
      <c r="T124" s="58" t="s">
        <v>174</v>
      </c>
      <c r="V124" s="15" t="s">
        <v>2</v>
      </c>
      <c r="W124" s="1"/>
      <c r="X124" s="13" t="s">
        <v>3</v>
      </c>
    </row>
    <row r="125" spans="1:24" x14ac:dyDescent="0.2">
      <c r="A125" s="29">
        <v>7150</v>
      </c>
      <c r="B125" s="28" t="s">
        <v>37</v>
      </c>
      <c r="C125" s="27" t="s">
        <v>8</v>
      </c>
      <c r="D125" s="26">
        <v>3</v>
      </c>
      <c r="E125" s="34"/>
      <c r="F125" s="25">
        <v>223192</v>
      </c>
      <c r="G125" s="34"/>
      <c r="H125" s="24">
        <v>85254</v>
      </c>
      <c r="I125" s="34"/>
      <c r="J125" s="22" t="s">
        <v>2</v>
      </c>
      <c r="K125" s="33"/>
      <c r="L125" s="20" t="s">
        <v>2</v>
      </c>
      <c r="M125" s="32"/>
      <c r="N125" s="18" t="s">
        <v>3</v>
      </c>
      <c r="O125" s="31"/>
      <c r="P125" s="15" t="s">
        <v>2</v>
      </c>
      <c r="Q125" s="30"/>
      <c r="R125" s="58" t="s">
        <v>2</v>
      </c>
      <c r="S125" s="59"/>
      <c r="T125" s="58" t="s">
        <v>174</v>
      </c>
      <c r="V125" s="15" t="s">
        <v>2</v>
      </c>
      <c r="W125" s="1"/>
      <c r="X125" s="13" t="s">
        <v>3</v>
      </c>
    </row>
    <row r="126" spans="1:24" x14ac:dyDescent="0.2">
      <c r="A126" s="29">
        <v>7210</v>
      </c>
      <c r="B126" s="28" t="s">
        <v>36</v>
      </c>
      <c r="C126" s="27" t="s">
        <v>8</v>
      </c>
      <c r="D126" s="26">
        <v>1</v>
      </c>
      <c r="E126" s="34"/>
      <c r="F126" s="25">
        <v>191918</v>
      </c>
      <c r="G126" s="34"/>
      <c r="H126" s="24">
        <v>92949</v>
      </c>
      <c r="I126" s="34"/>
      <c r="J126" s="22" t="s">
        <v>2</v>
      </c>
      <c r="K126" s="33"/>
      <c r="L126" s="20" t="s">
        <v>2</v>
      </c>
      <c r="M126" s="32"/>
      <c r="N126" s="18" t="s">
        <v>2</v>
      </c>
      <c r="O126" s="31"/>
      <c r="P126" s="15" t="s">
        <v>2</v>
      </c>
      <c r="Q126" s="30"/>
      <c r="R126" s="58" t="s">
        <v>2</v>
      </c>
      <c r="S126" s="59"/>
      <c r="T126" s="58" t="s">
        <v>174</v>
      </c>
      <c r="V126" s="15" t="s">
        <v>2</v>
      </c>
      <c r="W126" s="1"/>
      <c r="X126" s="13" t="s">
        <v>2</v>
      </c>
    </row>
    <row r="127" spans="1:24" x14ac:dyDescent="0.2">
      <c r="A127" s="29">
        <v>7310</v>
      </c>
      <c r="B127" s="28" t="s">
        <v>35</v>
      </c>
      <c r="C127" s="27" t="s">
        <v>3</v>
      </c>
      <c r="D127" s="26">
        <v>4</v>
      </c>
      <c r="E127" s="34"/>
      <c r="F127" s="25">
        <v>59743</v>
      </c>
      <c r="G127" s="34"/>
      <c r="H127" s="24">
        <v>22850</v>
      </c>
      <c r="I127" s="34"/>
      <c r="J127" s="22" t="s">
        <v>2</v>
      </c>
      <c r="K127" s="33"/>
      <c r="L127" s="20" t="s">
        <v>2</v>
      </c>
      <c r="M127" s="32"/>
      <c r="N127" s="18" t="s">
        <v>3</v>
      </c>
      <c r="O127" s="31"/>
      <c r="P127" s="15" t="s">
        <v>2</v>
      </c>
      <c r="Q127" s="30"/>
      <c r="R127" s="58" t="s">
        <v>2</v>
      </c>
      <c r="S127" s="59"/>
      <c r="T127" s="58" t="s">
        <v>174</v>
      </c>
      <c r="V127" s="15" t="s">
        <v>2</v>
      </c>
      <c r="W127" s="1"/>
      <c r="X127" s="13" t="s">
        <v>2</v>
      </c>
    </row>
    <row r="128" spans="1:24" x14ac:dyDescent="0.2">
      <c r="A128" s="29">
        <v>7350</v>
      </c>
      <c r="B128" s="28" t="s">
        <v>34</v>
      </c>
      <c r="C128" s="27" t="s">
        <v>3</v>
      </c>
      <c r="D128" s="26">
        <v>10</v>
      </c>
      <c r="E128" s="34"/>
      <c r="F128" s="25">
        <v>5995</v>
      </c>
      <c r="G128" s="34"/>
      <c r="H128" s="24">
        <v>2290</v>
      </c>
      <c r="I128" s="34"/>
      <c r="J128" s="22" t="s">
        <v>2</v>
      </c>
      <c r="K128" s="33"/>
      <c r="L128" s="20" t="s">
        <v>2</v>
      </c>
      <c r="M128" s="32"/>
      <c r="N128" s="18" t="s">
        <v>3</v>
      </c>
      <c r="O128" s="31"/>
      <c r="P128" s="15" t="s">
        <v>3</v>
      </c>
      <c r="Q128" s="30"/>
      <c r="R128" s="58" t="s">
        <v>3</v>
      </c>
      <c r="S128" s="59"/>
      <c r="T128" s="58" t="s">
        <v>174</v>
      </c>
      <c r="V128" s="15" t="s">
        <v>2</v>
      </c>
      <c r="W128" s="1"/>
      <c r="X128" s="13" t="s">
        <v>2</v>
      </c>
    </row>
    <row r="129" spans="1:24" x14ac:dyDescent="0.2">
      <c r="A129" s="29">
        <v>7400</v>
      </c>
      <c r="B129" s="28" t="s">
        <v>33</v>
      </c>
      <c r="C129" s="27" t="s">
        <v>3</v>
      </c>
      <c r="D129" s="26">
        <v>10</v>
      </c>
      <c r="E129" s="34"/>
      <c r="F129" s="25">
        <v>6973</v>
      </c>
      <c r="G129" s="34"/>
      <c r="H129" s="24">
        <v>4707</v>
      </c>
      <c r="I129" s="34"/>
      <c r="J129" s="22" t="s">
        <v>2</v>
      </c>
      <c r="K129" s="33"/>
      <c r="L129" s="20" t="s">
        <v>2</v>
      </c>
      <c r="M129" s="32"/>
      <c r="N129" s="18" t="s">
        <v>3</v>
      </c>
      <c r="O129" s="31"/>
      <c r="P129" s="15" t="s">
        <v>3</v>
      </c>
      <c r="Q129" s="30"/>
      <c r="R129" s="58" t="s">
        <v>3</v>
      </c>
      <c r="S129" s="59"/>
      <c r="T129" s="58" t="s">
        <v>174</v>
      </c>
      <c r="V129" s="15" t="s">
        <v>3</v>
      </c>
      <c r="W129" s="1"/>
      <c r="X129" s="13" t="s">
        <v>2</v>
      </c>
    </row>
    <row r="130" spans="1:24" x14ac:dyDescent="0.2">
      <c r="A130" s="29">
        <v>7450</v>
      </c>
      <c r="B130" s="28" t="s">
        <v>32</v>
      </c>
      <c r="C130" s="27" t="s">
        <v>3</v>
      </c>
      <c r="D130" s="26">
        <v>9</v>
      </c>
      <c r="E130" s="34"/>
      <c r="F130" s="25">
        <v>3521</v>
      </c>
      <c r="G130" s="34"/>
      <c r="H130" s="24">
        <v>1900</v>
      </c>
      <c r="I130" s="34"/>
      <c r="J130" s="22" t="s">
        <v>2</v>
      </c>
      <c r="K130" s="33"/>
      <c r="L130" s="20" t="s">
        <v>2</v>
      </c>
      <c r="M130" s="32"/>
      <c r="N130" s="18" t="s">
        <v>3</v>
      </c>
      <c r="O130" s="31"/>
      <c r="P130" s="15" t="s">
        <v>2</v>
      </c>
      <c r="Q130" s="30"/>
      <c r="R130" s="58" t="s">
        <v>3</v>
      </c>
      <c r="S130" s="59"/>
      <c r="T130" s="58" t="s">
        <v>174</v>
      </c>
      <c r="V130" s="15" t="s">
        <v>3</v>
      </c>
      <c r="W130" s="1"/>
      <c r="X130" s="13" t="s">
        <v>2</v>
      </c>
    </row>
    <row r="131" spans="1:24" x14ac:dyDescent="0.2">
      <c r="A131" s="29">
        <v>7510</v>
      </c>
      <c r="B131" s="28" t="s">
        <v>31</v>
      </c>
      <c r="C131" s="27" t="s">
        <v>3</v>
      </c>
      <c r="D131" s="26">
        <v>11</v>
      </c>
      <c r="E131" s="34"/>
      <c r="F131" s="25">
        <v>11316</v>
      </c>
      <c r="G131" s="34"/>
      <c r="H131" s="24">
        <v>4268</v>
      </c>
      <c r="I131" s="34"/>
      <c r="J131" s="22" t="s">
        <v>2</v>
      </c>
      <c r="K131" s="33"/>
      <c r="L131" s="20" t="s">
        <v>2</v>
      </c>
      <c r="M131" s="32"/>
      <c r="N131" s="18" t="s">
        <v>3</v>
      </c>
      <c r="O131" s="31"/>
      <c r="P131" s="15" t="s">
        <v>2</v>
      </c>
      <c r="Q131" s="30"/>
      <c r="R131" s="58" t="s">
        <v>3</v>
      </c>
      <c r="S131" s="59"/>
      <c r="T131" s="58" t="s">
        <v>174</v>
      </c>
      <c r="V131" s="15" t="s">
        <v>3</v>
      </c>
      <c r="W131" s="1"/>
      <c r="X131" s="13" t="s">
        <v>2</v>
      </c>
    </row>
    <row r="132" spans="1:24" x14ac:dyDescent="0.2">
      <c r="A132" s="29">
        <v>7550</v>
      </c>
      <c r="B132" s="28" t="s">
        <v>30</v>
      </c>
      <c r="C132" s="27" t="s">
        <v>11</v>
      </c>
      <c r="D132" s="26">
        <v>5</v>
      </c>
      <c r="E132" s="34"/>
      <c r="F132" s="25">
        <v>90114</v>
      </c>
      <c r="G132" s="34"/>
      <c r="H132" s="24">
        <v>38612</v>
      </c>
      <c r="I132" s="34"/>
      <c r="J132" s="22" t="s">
        <v>2</v>
      </c>
      <c r="K132" s="33"/>
      <c r="L132" s="20" t="s">
        <v>2</v>
      </c>
      <c r="M132" s="32"/>
      <c r="N132" s="18" t="s">
        <v>3</v>
      </c>
      <c r="O132" s="31"/>
      <c r="P132" s="15" t="s">
        <v>2</v>
      </c>
      <c r="Q132" s="30"/>
      <c r="R132" s="58" t="s">
        <v>2</v>
      </c>
      <c r="S132" s="59"/>
      <c r="T132" s="58" t="s">
        <v>174</v>
      </c>
      <c r="V132" s="15" t="s">
        <v>2</v>
      </c>
      <c r="W132" s="1"/>
      <c r="X132" s="13" t="s">
        <v>2</v>
      </c>
    </row>
    <row r="133" spans="1:24" x14ac:dyDescent="0.2">
      <c r="A133" s="29">
        <v>7620</v>
      </c>
      <c r="B133" s="28" t="s">
        <v>29</v>
      </c>
      <c r="C133" s="27" t="s">
        <v>11</v>
      </c>
      <c r="D133" s="26">
        <v>11</v>
      </c>
      <c r="E133" s="34"/>
      <c r="F133" s="25">
        <v>14650</v>
      </c>
      <c r="G133" s="34"/>
      <c r="H133" s="24">
        <v>7480</v>
      </c>
      <c r="I133" s="34"/>
      <c r="J133" s="22" t="s">
        <v>2</v>
      </c>
      <c r="K133" s="33"/>
      <c r="L133" s="20" t="s">
        <v>2</v>
      </c>
      <c r="M133" s="32"/>
      <c r="N133" s="18" t="s">
        <v>3</v>
      </c>
      <c r="O133" s="31"/>
      <c r="P133" s="15" t="s">
        <v>2</v>
      </c>
      <c r="Q133" s="30"/>
      <c r="R133" s="58" t="s">
        <v>3</v>
      </c>
      <c r="S133" s="59"/>
      <c r="T133" s="58" t="s">
        <v>174</v>
      </c>
      <c r="V133" s="15" t="s">
        <v>2</v>
      </c>
      <c r="W133" s="1"/>
      <c r="X133" s="13" t="s">
        <v>2</v>
      </c>
    </row>
    <row r="134" spans="1:24" x14ac:dyDescent="0.2">
      <c r="A134" s="29">
        <v>7640</v>
      </c>
      <c r="B134" s="28" t="s">
        <v>28</v>
      </c>
      <c r="C134" s="27" t="s">
        <v>3</v>
      </c>
      <c r="D134" s="26">
        <v>10</v>
      </c>
      <c r="E134" s="34"/>
      <c r="F134" s="25">
        <v>7586</v>
      </c>
      <c r="G134" s="34"/>
      <c r="H134" s="24">
        <v>2750</v>
      </c>
      <c r="I134" s="34"/>
      <c r="J134" s="22" t="s">
        <v>2</v>
      </c>
      <c r="K134" s="33"/>
      <c r="L134" s="20" t="s">
        <v>2</v>
      </c>
      <c r="M134" s="32"/>
      <c r="N134" s="18" t="s">
        <v>3</v>
      </c>
      <c r="O134" s="31"/>
      <c r="P134" s="15" t="s">
        <v>2</v>
      </c>
      <c r="Q134" s="30"/>
      <c r="R134" s="58" t="s">
        <v>3</v>
      </c>
      <c r="S134" s="59"/>
      <c r="T134" s="58" t="s">
        <v>174</v>
      </c>
      <c r="V134" s="15" t="s">
        <v>3</v>
      </c>
      <c r="W134" s="1"/>
      <c r="X134" s="13" t="s">
        <v>2</v>
      </c>
    </row>
    <row r="135" spans="1:24" x14ac:dyDescent="0.2">
      <c r="A135" s="29">
        <v>7650</v>
      </c>
      <c r="B135" s="28" t="s">
        <v>27</v>
      </c>
      <c r="C135" s="27" t="s">
        <v>3</v>
      </c>
      <c r="D135" s="26">
        <v>10</v>
      </c>
      <c r="E135" s="34"/>
      <c r="F135" s="25">
        <v>6370</v>
      </c>
      <c r="G135" s="34"/>
      <c r="H135" s="24">
        <v>2913</v>
      </c>
      <c r="I135" s="34"/>
      <c r="J135" s="22" t="s">
        <v>2</v>
      </c>
      <c r="K135" s="33"/>
      <c r="L135" s="20" t="s">
        <v>2</v>
      </c>
      <c r="M135" s="32"/>
      <c r="N135" s="18" t="s">
        <v>3</v>
      </c>
      <c r="O135" s="31"/>
      <c r="P135" s="15" t="s">
        <v>2</v>
      </c>
      <c r="Q135" s="30"/>
      <c r="R135" s="58" t="s">
        <v>2</v>
      </c>
      <c r="S135" s="59"/>
      <c r="T135" s="58" t="s">
        <v>174</v>
      </c>
      <c r="V135" s="15" t="s">
        <v>2</v>
      </c>
      <c r="W135" s="1"/>
      <c r="X135" s="13" t="s">
        <v>2</v>
      </c>
    </row>
    <row r="136" spans="1:24" x14ac:dyDescent="0.2">
      <c r="A136" s="29">
        <v>7700</v>
      </c>
      <c r="B136" s="28" t="s">
        <v>26</v>
      </c>
      <c r="C136" s="27" t="s">
        <v>3</v>
      </c>
      <c r="D136" s="26">
        <v>8</v>
      </c>
      <c r="E136" s="34"/>
      <c r="F136" s="25">
        <v>1157</v>
      </c>
      <c r="G136" s="34"/>
      <c r="H136" s="24">
        <v>669</v>
      </c>
      <c r="I136" s="34"/>
      <c r="J136" s="22" t="s">
        <v>2</v>
      </c>
      <c r="K136" s="33"/>
      <c r="L136" s="20" t="s">
        <v>2</v>
      </c>
      <c r="M136" s="32"/>
      <c r="N136" s="18" t="s">
        <v>3</v>
      </c>
      <c r="O136" s="31"/>
      <c r="P136" s="15" t="s">
        <v>3</v>
      </c>
      <c r="Q136" s="30"/>
      <c r="R136" s="58" t="s">
        <v>3</v>
      </c>
      <c r="S136" s="59"/>
      <c r="T136" s="58" t="s">
        <v>174</v>
      </c>
      <c r="V136" s="15" t="s">
        <v>2</v>
      </c>
      <c r="W136" s="1"/>
      <c r="X136" s="13" t="s">
        <v>3</v>
      </c>
    </row>
    <row r="137" spans="1:24" x14ac:dyDescent="0.2">
      <c r="A137" s="29">
        <v>7750</v>
      </c>
      <c r="B137" s="28" t="s">
        <v>25</v>
      </c>
      <c r="C137" s="27" t="s">
        <v>3</v>
      </c>
      <c r="D137" s="26">
        <v>4</v>
      </c>
      <c r="E137" s="34"/>
      <c r="F137" s="25">
        <v>62149</v>
      </c>
      <c r="G137" s="34"/>
      <c r="H137" s="24">
        <v>23124</v>
      </c>
      <c r="I137" s="34"/>
      <c r="J137" s="22" t="s">
        <v>2</v>
      </c>
      <c r="K137" s="33"/>
      <c r="L137" s="20" t="s">
        <v>2</v>
      </c>
      <c r="M137" s="32"/>
      <c r="N137" s="18" t="s">
        <v>3</v>
      </c>
      <c r="O137" s="31"/>
      <c r="P137" s="15" t="s">
        <v>2</v>
      </c>
      <c r="Q137" s="30"/>
      <c r="R137" s="58" t="s">
        <v>2</v>
      </c>
      <c r="S137" s="59"/>
      <c r="T137" s="58" t="s">
        <v>174</v>
      </c>
      <c r="V137" s="15" t="s">
        <v>3</v>
      </c>
      <c r="W137" s="1"/>
      <c r="X137" s="13" t="s">
        <v>2</v>
      </c>
    </row>
    <row r="138" spans="1:24" x14ac:dyDescent="0.2">
      <c r="A138" s="29">
        <v>7800</v>
      </c>
      <c r="B138" s="28" t="s">
        <v>24</v>
      </c>
      <c r="C138" s="27" t="s">
        <v>3</v>
      </c>
      <c r="D138" s="26">
        <v>9</v>
      </c>
      <c r="E138" s="34"/>
      <c r="F138" s="25">
        <v>3979</v>
      </c>
      <c r="G138" s="34"/>
      <c r="H138" s="24">
        <v>2840</v>
      </c>
      <c r="I138" s="34"/>
      <c r="J138" s="22" t="s">
        <v>2</v>
      </c>
      <c r="K138" s="33"/>
      <c r="L138" s="20" t="s">
        <v>2</v>
      </c>
      <c r="M138" s="32"/>
      <c r="N138" s="18" t="s">
        <v>3</v>
      </c>
      <c r="O138" s="31"/>
      <c r="P138" s="15" t="s">
        <v>2</v>
      </c>
      <c r="Q138" s="30"/>
      <c r="R138" s="58" t="s">
        <v>3</v>
      </c>
      <c r="S138" s="59"/>
      <c r="T138" s="58" t="s">
        <v>174</v>
      </c>
      <c r="V138" s="15" t="s">
        <v>3</v>
      </c>
      <c r="W138" s="1"/>
      <c r="X138" s="13" t="s">
        <v>2</v>
      </c>
    </row>
    <row r="139" spans="1:24" x14ac:dyDescent="0.2">
      <c r="A139" s="29">
        <v>7850</v>
      </c>
      <c r="B139" s="28" t="s">
        <v>23</v>
      </c>
      <c r="C139" s="27" t="s">
        <v>3</v>
      </c>
      <c r="D139" s="26">
        <v>9</v>
      </c>
      <c r="E139" s="34"/>
      <c r="F139" s="25">
        <v>3087</v>
      </c>
      <c r="G139" s="34"/>
      <c r="H139" s="24">
        <v>735</v>
      </c>
      <c r="I139" s="34"/>
      <c r="J139" s="22" t="s">
        <v>2</v>
      </c>
      <c r="K139" s="33"/>
      <c r="L139" s="20" t="s">
        <v>2</v>
      </c>
      <c r="M139" s="32"/>
      <c r="N139" s="18" t="s">
        <v>3</v>
      </c>
      <c r="O139" s="31"/>
      <c r="P139" s="15" t="s">
        <v>2</v>
      </c>
      <c r="Q139" s="30"/>
      <c r="R139" s="58" t="s">
        <v>2</v>
      </c>
      <c r="S139" s="59"/>
      <c r="T139" s="58" t="s">
        <v>174</v>
      </c>
      <c r="V139" s="15" t="s">
        <v>3</v>
      </c>
      <c r="W139" s="1"/>
      <c r="X139" s="13" t="s">
        <v>2</v>
      </c>
    </row>
    <row r="140" spans="1:24" x14ac:dyDescent="0.2">
      <c r="A140" s="29">
        <v>7900</v>
      </c>
      <c r="B140" s="28" t="s">
        <v>22</v>
      </c>
      <c r="C140" s="27" t="s">
        <v>3</v>
      </c>
      <c r="D140" s="26">
        <v>10</v>
      </c>
      <c r="E140" s="34"/>
      <c r="F140" s="25">
        <v>6785</v>
      </c>
      <c r="G140" s="34"/>
      <c r="H140" s="24">
        <v>3626</v>
      </c>
      <c r="I140" s="34"/>
      <c r="J140" s="22" t="s">
        <v>2</v>
      </c>
      <c r="K140" s="33"/>
      <c r="L140" s="20" t="s">
        <v>2</v>
      </c>
      <c r="M140" s="32"/>
      <c r="N140" s="18" t="s">
        <v>3</v>
      </c>
      <c r="O140" s="31"/>
      <c r="P140" s="15" t="s">
        <v>3</v>
      </c>
      <c r="Q140" s="30"/>
      <c r="R140" s="58" t="s">
        <v>3</v>
      </c>
      <c r="S140" s="59"/>
      <c r="T140" s="58" t="s">
        <v>174</v>
      </c>
      <c r="V140" s="15" t="s">
        <v>3</v>
      </c>
      <c r="W140" s="1"/>
      <c r="X140" s="13" t="s">
        <v>2</v>
      </c>
    </row>
    <row r="141" spans="1:24" x14ac:dyDescent="0.2">
      <c r="A141" s="29">
        <v>7950</v>
      </c>
      <c r="B141" s="28" t="s">
        <v>21</v>
      </c>
      <c r="C141" s="27" t="s">
        <v>3</v>
      </c>
      <c r="D141" s="26">
        <v>9</v>
      </c>
      <c r="E141" s="34"/>
      <c r="F141" s="25">
        <v>2910</v>
      </c>
      <c r="G141" s="34"/>
      <c r="H141" s="24">
        <v>860</v>
      </c>
      <c r="I141" s="34"/>
      <c r="J141" s="22" t="s">
        <v>2</v>
      </c>
      <c r="K141" s="33"/>
      <c r="L141" s="20" t="s">
        <v>2</v>
      </c>
      <c r="M141" s="32"/>
      <c r="N141" s="18" t="s">
        <v>3</v>
      </c>
      <c r="O141" s="31"/>
      <c r="P141" s="15" t="s">
        <v>3</v>
      </c>
      <c r="Q141" s="30"/>
      <c r="R141" s="58" t="s">
        <v>3</v>
      </c>
      <c r="S141" s="59"/>
      <c r="T141" s="58" t="s">
        <v>174</v>
      </c>
      <c r="V141" s="15" t="s">
        <v>3</v>
      </c>
      <c r="W141" s="1"/>
      <c r="X141" s="13" t="s">
        <v>2</v>
      </c>
    </row>
    <row r="142" spans="1:24" x14ac:dyDescent="0.2">
      <c r="A142" s="29">
        <v>8000</v>
      </c>
      <c r="B142" s="35" t="s">
        <v>20</v>
      </c>
      <c r="C142" s="27" t="s">
        <v>8</v>
      </c>
      <c r="D142" s="26">
        <v>3</v>
      </c>
      <c r="E142" s="34"/>
      <c r="F142" s="25">
        <v>152636</v>
      </c>
      <c r="G142" s="34"/>
      <c r="H142" s="24">
        <v>53397</v>
      </c>
      <c r="I142" s="34"/>
      <c r="J142" s="22" t="s">
        <v>2</v>
      </c>
      <c r="K142" s="33"/>
      <c r="L142" s="20" t="s">
        <v>2</v>
      </c>
      <c r="M142" s="32"/>
      <c r="N142" s="18" t="s">
        <v>3</v>
      </c>
      <c r="O142" s="31"/>
      <c r="P142" s="15" t="s">
        <v>2</v>
      </c>
      <c r="Q142" s="30"/>
      <c r="R142" s="58" t="s">
        <v>2</v>
      </c>
      <c r="S142" s="59"/>
      <c r="T142" s="58" t="s">
        <v>174</v>
      </c>
      <c r="V142" s="15" t="s">
        <v>2</v>
      </c>
      <c r="W142" s="1"/>
      <c r="X142" s="13" t="s">
        <v>2</v>
      </c>
    </row>
    <row r="143" spans="1:24" x14ac:dyDescent="0.2">
      <c r="A143" s="29">
        <v>8020</v>
      </c>
      <c r="B143" s="28" t="s">
        <v>19</v>
      </c>
      <c r="C143" s="27" t="s">
        <v>3</v>
      </c>
      <c r="D143" s="26">
        <v>11</v>
      </c>
      <c r="E143" s="34"/>
      <c r="F143" s="25">
        <v>9778</v>
      </c>
      <c r="G143" s="34"/>
      <c r="H143" s="24">
        <v>5582</v>
      </c>
      <c r="I143" s="34"/>
      <c r="J143" s="22" t="s">
        <v>2</v>
      </c>
      <c r="K143" s="33"/>
      <c r="L143" s="20" t="s">
        <v>2</v>
      </c>
      <c r="M143" s="32"/>
      <c r="N143" s="18" t="s">
        <v>3</v>
      </c>
      <c r="O143" s="31"/>
      <c r="P143" s="15" t="s">
        <v>2</v>
      </c>
      <c r="Q143" s="30"/>
      <c r="R143" s="58" t="s">
        <v>3</v>
      </c>
      <c r="S143" s="59"/>
      <c r="T143" s="58" t="s">
        <v>174</v>
      </c>
      <c r="V143" s="15" t="s">
        <v>3</v>
      </c>
      <c r="W143" s="1"/>
      <c r="X143" s="13" t="s">
        <v>2</v>
      </c>
    </row>
    <row r="144" spans="1:24" x14ac:dyDescent="0.2">
      <c r="A144" s="29">
        <v>8050</v>
      </c>
      <c r="B144" s="28" t="s">
        <v>18</v>
      </c>
      <c r="C144" s="27" t="s">
        <v>8</v>
      </c>
      <c r="D144" s="26">
        <v>2</v>
      </c>
      <c r="E144" s="34"/>
      <c r="F144" s="25">
        <v>70706</v>
      </c>
      <c r="G144" s="34"/>
      <c r="H144" s="24">
        <v>28293</v>
      </c>
      <c r="I144" s="34"/>
      <c r="J144" s="22" t="s">
        <v>2</v>
      </c>
      <c r="K144" s="33"/>
      <c r="L144" s="20" t="s">
        <v>2</v>
      </c>
      <c r="M144" s="32"/>
      <c r="N144" s="18" t="s">
        <v>3</v>
      </c>
      <c r="O144" s="31"/>
      <c r="P144" s="15" t="s">
        <v>2</v>
      </c>
      <c r="Q144" s="30"/>
      <c r="R144" s="58" t="s">
        <v>2</v>
      </c>
      <c r="S144" s="59"/>
      <c r="T144" s="58" t="s">
        <v>174</v>
      </c>
      <c r="V144" s="15" t="s">
        <v>2</v>
      </c>
      <c r="W144" s="1"/>
      <c r="X144" s="13" t="s">
        <v>3</v>
      </c>
    </row>
    <row r="145" spans="1:24" x14ac:dyDescent="0.2">
      <c r="A145" s="29">
        <v>8100</v>
      </c>
      <c r="B145" s="28" t="s">
        <v>17</v>
      </c>
      <c r="C145" s="27" t="s">
        <v>3</v>
      </c>
      <c r="D145" s="26">
        <v>9</v>
      </c>
      <c r="E145" s="34"/>
      <c r="F145" s="25">
        <v>3711</v>
      </c>
      <c r="G145" s="34"/>
      <c r="H145" s="24">
        <v>2576</v>
      </c>
      <c r="I145" s="34"/>
      <c r="J145" s="22" t="s">
        <v>2</v>
      </c>
      <c r="K145" s="33"/>
      <c r="L145" s="20" t="s">
        <v>2</v>
      </c>
      <c r="M145" s="32"/>
      <c r="N145" s="18" t="s">
        <v>3</v>
      </c>
      <c r="O145" s="31"/>
      <c r="P145" s="15" t="s">
        <v>2</v>
      </c>
      <c r="Q145" s="30"/>
      <c r="R145" s="58" t="s">
        <v>3</v>
      </c>
      <c r="S145" s="59"/>
      <c r="T145" s="58" t="s">
        <v>174</v>
      </c>
      <c r="V145" s="15" t="s">
        <v>3</v>
      </c>
      <c r="W145" s="1"/>
      <c r="X145" s="13" t="s">
        <v>2</v>
      </c>
    </row>
    <row r="146" spans="1:24" x14ac:dyDescent="0.2">
      <c r="A146" s="29">
        <v>8150</v>
      </c>
      <c r="B146" s="28" t="s">
        <v>16</v>
      </c>
      <c r="C146" s="27" t="s">
        <v>3</v>
      </c>
      <c r="D146" s="26">
        <v>10</v>
      </c>
      <c r="E146" s="34"/>
      <c r="F146" s="25">
        <v>8955</v>
      </c>
      <c r="G146" s="34"/>
      <c r="H146" s="24">
        <v>4329</v>
      </c>
      <c r="I146" s="34"/>
      <c r="J146" s="22" t="s">
        <v>2</v>
      </c>
      <c r="K146" s="33"/>
      <c r="L146" s="20" t="s">
        <v>2</v>
      </c>
      <c r="M146" s="32"/>
      <c r="N146" s="18" t="s">
        <v>3</v>
      </c>
      <c r="O146" s="31"/>
      <c r="P146" s="15" t="s">
        <v>3</v>
      </c>
      <c r="Q146" s="30"/>
      <c r="R146" s="58" t="s">
        <v>3</v>
      </c>
      <c r="S146" s="59"/>
      <c r="T146" s="58" t="s">
        <v>174</v>
      </c>
      <c r="V146" s="15" t="s">
        <v>2</v>
      </c>
      <c r="W146" s="1"/>
      <c r="X146" s="13" t="s">
        <v>2</v>
      </c>
    </row>
    <row r="147" spans="1:24" x14ac:dyDescent="0.2">
      <c r="A147" s="29">
        <v>8200</v>
      </c>
      <c r="B147" s="28" t="s">
        <v>15</v>
      </c>
      <c r="C147" s="27" t="s">
        <v>3</v>
      </c>
      <c r="D147" s="26">
        <v>10</v>
      </c>
      <c r="E147" s="34"/>
      <c r="F147" s="25">
        <v>6832</v>
      </c>
      <c r="G147" s="34"/>
      <c r="H147" s="24">
        <v>2977</v>
      </c>
      <c r="I147" s="34"/>
      <c r="J147" s="22" t="s">
        <v>2</v>
      </c>
      <c r="K147" s="33"/>
      <c r="L147" s="20" t="s">
        <v>2</v>
      </c>
      <c r="M147" s="32"/>
      <c r="N147" s="18" t="s">
        <v>3</v>
      </c>
      <c r="O147" s="31"/>
      <c r="P147" s="15" t="s">
        <v>3</v>
      </c>
      <c r="Q147" s="30"/>
      <c r="R147" s="58" t="s">
        <v>3</v>
      </c>
      <c r="S147" s="59"/>
      <c r="T147" s="58" t="s">
        <v>174</v>
      </c>
      <c r="V147" s="15" t="s">
        <v>3</v>
      </c>
      <c r="W147" s="1"/>
      <c r="X147" s="13" t="s">
        <v>2</v>
      </c>
    </row>
    <row r="148" spans="1:24" x14ac:dyDescent="0.2">
      <c r="A148" s="29">
        <v>8250</v>
      </c>
      <c r="B148" s="28" t="s">
        <v>14</v>
      </c>
      <c r="C148" s="27" t="s">
        <v>8</v>
      </c>
      <c r="D148" s="26">
        <v>2</v>
      </c>
      <c r="E148" s="34"/>
      <c r="F148" s="25">
        <v>73155</v>
      </c>
      <c r="G148" s="34"/>
      <c r="H148" s="24">
        <v>27552</v>
      </c>
      <c r="I148" s="34"/>
      <c r="J148" s="22" t="s">
        <v>2</v>
      </c>
      <c r="K148" s="33"/>
      <c r="L148" s="20" t="s">
        <v>2</v>
      </c>
      <c r="M148" s="32"/>
      <c r="N148" s="18" t="s">
        <v>2</v>
      </c>
      <c r="O148" s="31"/>
      <c r="P148" s="15" t="s">
        <v>2</v>
      </c>
      <c r="Q148" s="30"/>
      <c r="R148" s="58" t="s">
        <v>2</v>
      </c>
      <c r="S148" s="59"/>
      <c r="T148" s="58" t="s">
        <v>174</v>
      </c>
      <c r="V148" s="15" t="s">
        <v>2</v>
      </c>
      <c r="W148" s="1"/>
      <c r="X148" s="13" t="s">
        <v>3</v>
      </c>
    </row>
    <row r="149" spans="1:24" x14ac:dyDescent="0.2">
      <c r="A149" s="29">
        <v>8350</v>
      </c>
      <c r="B149" s="28" t="s">
        <v>13</v>
      </c>
      <c r="C149" s="27" t="s">
        <v>6</v>
      </c>
      <c r="D149" s="26">
        <v>4</v>
      </c>
      <c r="E149" s="34"/>
      <c r="F149" s="25">
        <v>47054</v>
      </c>
      <c r="G149" s="34"/>
      <c r="H149" s="24">
        <v>23294</v>
      </c>
      <c r="I149" s="34"/>
      <c r="J149" s="22" t="s">
        <v>2</v>
      </c>
      <c r="K149" s="33"/>
      <c r="L149" s="20" t="s">
        <v>2</v>
      </c>
      <c r="M149" s="32"/>
      <c r="N149" s="18" t="s">
        <v>2</v>
      </c>
      <c r="O149" s="31"/>
      <c r="P149" s="15" t="s">
        <v>2</v>
      </c>
      <c r="Q149" s="30"/>
      <c r="R149" s="58" t="s">
        <v>3</v>
      </c>
      <c r="S149" s="59"/>
      <c r="T149" s="58" t="s">
        <v>174</v>
      </c>
      <c r="V149" s="15" t="s">
        <v>2</v>
      </c>
      <c r="W149" s="1"/>
      <c r="X149" s="13" t="s">
        <v>2</v>
      </c>
    </row>
    <row r="150" spans="1:24" x14ac:dyDescent="0.2">
      <c r="A150" s="29">
        <v>8400</v>
      </c>
      <c r="B150" s="28" t="s">
        <v>12</v>
      </c>
      <c r="C150" s="27" t="s">
        <v>11</v>
      </c>
      <c r="D150" s="26">
        <v>6</v>
      </c>
      <c r="E150" s="34"/>
      <c r="F150" s="25">
        <v>46295</v>
      </c>
      <c r="G150" s="34"/>
      <c r="H150" s="24">
        <v>14736</v>
      </c>
      <c r="I150" s="34"/>
      <c r="J150" s="22" t="s">
        <v>2</v>
      </c>
      <c r="K150" s="33"/>
      <c r="L150" s="20" t="s">
        <v>2</v>
      </c>
      <c r="M150" s="32"/>
      <c r="N150" s="18" t="s">
        <v>2</v>
      </c>
      <c r="O150" s="31"/>
      <c r="P150" s="15" t="s">
        <v>2</v>
      </c>
      <c r="Q150" s="30"/>
      <c r="R150" s="58" t="s">
        <v>2</v>
      </c>
      <c r="S150" s="59"/>
      <c r="T150" s="58" t="s">
        <v>174</v>
      </c>
      <c r="V150" s="15" t="s">
        <v>2</v>
      </c>
      <c r="W150" s="1"/>
      <c r="X150" s="13" t="s">
        <v>2</v>
      </c>
    </row>
    <row r="151" spans="1:24" x14ac:dyDescent="0.2">
      <c r="A151" s="29">
        <v>8450</v>
      </c>
      <c r="B151" s="28" t="s">
        <v>10</v>
      </c>
      <c r="C151" s="27" t="s">
        <v>6</v>
      </c>
      <c r="D151" s="26">
        <v>5</v>
      </c>
      <c r="E151" s="34"/>
      <c r="F151" s="25">
        <v>205231</v>
      </c>
      <c r="G151" s="34"/>
      <c r="H151" s="24">
        <v>90896</v>
      </c>
      <c r="I151" s="34"/>
      <c r="J151" s="22" t="s">
        <v>2</v>
      </c>
      <c r="K151" s="33"/>
      <c r="L151" s="20" t="s">
        <v>2</v>
      </c>
      <c r="M151" s="32"/>
      <c r="N151" s="18" t="s">
        <v>3</v>
      </c>
      <c r="O151" s="31"/>
      <c r="P151" s="15" t="s">
        <v>2</v>
      </c>
      <c r="Q151" s="30"/>
      <c r="R151" s="58" t="s">
        <v>2</v>
      </c>
      <c r="S151" s="59"/>
      <c r="T151" s="58" t="s">
        <v>174</v>
      </c>
      <c r="V151" s="15" t="s">
        <v>2</v>
      </c>
      <c r="W151" s="1"/>
      <c r="X151" s="13" t="s">
        <v>2</v>
      </c>
    </row>
    <row r="152" spans="1:24" x14ac:dyDescent="0.2">
      <c r="A152" s="29">
        <v>8500</v>
      </c>
      <c r="B152" s="35" t="s">
        <v>9</v>
      </c>
      <c r="C152" s="27" t="s">
        <v>8</v>
      </c>
      <c r="D152" s="26">
        <v>2</v>
      </c>
      <c r="E152" s="34"/>
      <c r="F152" s="25">
        <v>57677</v>
      </c>
      <c r="G152" s="34"/>
      <c r="H152" s="24">
        <v>26162</v>
      </c>
      <c r="I152" s="34"/>
      <c r="J152" s="22" t="s">
        <v>2</v>
      </c>
      <c r="K152" s="33"/>
      <c r="L152" s="20" t="s">
        <v>2</v>
      </c>
      <c r="M152" s="32"/>
      <c r="N152" s="18" t="s">
        <v>3</v>
      </c>
      <c r="O152" s="31"/>
      <c r="P152" s="15" t="s">
        <v>2</v>
      </c>
      <c r="Q152" s="30"/>
      <c r="R152" s="58" t="s">
        <v>174</v>
      </c>
      <c r="S152" s="59"/>
      <c r="T152" s="58" t="s">
        <v>2</v>
      </c>
      <c r="V152" s="15" t="s">
        <v>2</v>
      </c>
      <c r="W152" s="1"/>
      <c r="X152" s="13" t="s">
        <v>3</v>
      </c>
    </row>
    <row r="153" spans="1:24" x14ac:dyDescent="0.2">
      <c r="A153" s="29">
        <v>8550</v>
      </c>
      <c r="B153" s="28" t="s">
        <v>7</v>
      </c>
      <c r="C153" s="27" t="s">
        <v>6</v>
      </c>
      <c r="D153" s="26">
        <v>7</v>
      </c>
      <c r="E153" s="34"/>
      <c r="F153" s="25">
        <v>157358</v>
      </c>
      <c r="G153" s="34"/>
      <c r="H153" s="24">
        <v>60342</v>
      </c>
      <c r="I153" s="34"/>
      <c r="J153" s="22" t="s">
        <v>2</v>
      </c>
      <c r="K153" s="33"/>
      <c r="L153" s="20" t="s">
        <v>2</v>
      </c>
      <c r="M153" s="32"/>
      <c r="N153" s="18" t="s">
        <v>3</v>
      </c>
      <c r="O153" s="31"/>
      <c r="P153" s="15" t="s">
        <v>2</v>
      </c>
      <c r="Q153" s="30"/>
      <c r="R153" s="58" t="s">
        <v>2</v>
      </c>
      <c r="S153" s="59"/>
      <c r="T153" s="58" t="s">
        <v>174</v>
      </c>
      <c r="V153" s="15" t="s">
        <v>2</v>
      </c>
      <c r="W153" s="1"/>
      <c r="X153" s="13" t="s">
        <v>2</v>
      </c>
    </row>
    <row r="154" spans="1:24" x14ac:dyDescent="0.2">
      <c r="A154" s="29">
        <v>8710</v>
      </c>
      <c r="B154" s="35" t="s">
        <v>5</v>
      </c>
      <c r="C154" s="27" t="s">
        <v>3</v>
      </c>
      <c r="D154" s="26">
        <v>11</v>
      </c>
      <c r="E154" s="34"/>
      <c r="F154" s="25">
        <v>16270</v>
      </c>
      <c r="G154" s="34"/>
      <c r="H154" s="24">
        <v>7028</v>
      </c>
      <c r="I154" s="34"/>
      <c r="J154" s="22" t="s">
        <v>2</v>
      </c>
      <c r="K154" s="33"/>
      <c r="L154" s="20" t="s">
        <v>2</v>
      </c>
      <c r="M154" s="32"/>
      <c r="N154" s="18" t="s">
        <v>3</v>
      </c>
      <c r="O154" s="31"/>
      <c r="P154" s="15" t="s">
        <v>2</v>
      </c>
      <c r="Q154" s="30"/>
      <c r="R154" s="58" t="s">
        <v>3</v>
      </c>
      <c r="S154" s="59"/>
      <c r="T154" s="58" t="s">
        <v>174</v>
      </c>
      <c r="V154" s="15" t="s">
        <v>2</v>
      </c>
      <c r="W154" s="1"/>
      <c r="X154" s="13" t="s">
        <v>2</v>
      </c>
    </row>
    <row r="155" spans="1:24" x14ac:dyDescent="0.2">
      <c r="A155" s="29">
        <v>8750</v>
      </c>
      <c r="B155" s="28" t="s">
        <v>4</v>
      </c>
      <c r="C155" s="27" t="s">
        <v>3</v>
      </c>
      <c r="D155" s="26">
        <v>11</v>
      </c>
      <c r="E155" s="23"/>
      <c r="F155" s="25">
        <v>12699</v>
      </c>
      <c r="G155" s="23"/>
      <c r="H155" s="24">
        <v>5565</v>
      </c>
      <c r="I155" s="23"/>
      <c r="J155" s="22" t="s">
        <v>2</v>
      </c>
      <c r="K155" s="21"/>
      <c r="L155" s="20" t="s">
        <v>2</v>
      </c>
      <c r="M155" s="19"/>
      <c r="N155" s="18" t="s">
        <v>3</v>
      </c>
      <c r="O155" s="17"/>
      <c r="P155" s="15" t="s">
        <v>2</v>
      </c>
      <c r="Q155" s="16"/>
      <c r="R155" s="58" t="s">
        <v>3</v>
      </c>
      <c r="S155" s="60"/>
      <c r="T155" s="58" t="s">
        <v>174</v>
      </c>
      <c r="V155" s="15" t="s">
        <v>3</v>
      </c>
      <c r="W155" s="14"/>
      <c r="X155" s="13" t="s">
        <v>2</v>
      </c>
    </row>
    <row r="156" spans="1:24" s="6" customFormat="1" x14ac:dyDescent="0.2">
      <c r="F156" s="9"/>
      <c r="J156" s="8"/>
      <c r="K156" s="7"/>
      <c r="L156" s="7"/>
      <c r="M156" s="7"/>
      <c r="O156" s="7"/>
      <c r="P156" s="7"/>
      <c r="Q156" s="7"/>
      <c r="R156" s="8"/>
      <c r="S156" s="7"/>
      <c r="T156" s="7"/>
      <c r="U156" s="7"/>
    </row>
    <row r="157" spans="1:24" s="6" customFormat="1" x14ac:dyDescent="0.2">
      <c r="B157" s="340" t="s">
        <v>177</v>
      </c>
      <c r="C157" s="341"/>
      <c r="D157" s="136"/>
      <c r="E157" s="137"/>
      <c r="F157" s="139">
        <f>SUM(F4:F155)</f>
        <v>7409278</v>
      </c>
      <c r="G157" s="4"/>
      <c r="H157" s="139">
        <f>SUM(H4:H155)</f>
        <v>2886525</v>
      </c>
      <c r="J157" s="8"/>
      <c r="K157" s="7"/>
      <c r="L157" s="7"/>
      <c r="M157" s="7"/>
      <c r="O157" s="7"/>
      <c r="P157" s="7"/>
      <c r="Q157" s="7"/>
      <c r="R157" s="8"/>
      <c r="S157" s="7"/>
      <c r="T157" s="7"/>
      <c r="U157" s="7"/>
    </row>
    <row r="158" spans="1:24" s="6" customFormat="1" x14ac:dyDescent="0.2">
      <c r="B158" s="10" t="s">
        <v>0</v>
      </c>
      <c r="F158" s="9"/>
      <c r="J158" s="10">
        <v>152</v>
      </c>
      <c r="K158" s="12"/>
      <c r="L158" s="10">
        <v>151</v>
      </c>
      <c r="M158" s="12"/>
      <c r="N158" s="10">
        <f>COUNTIF(N4:N155,"=Y")</f>
        <v>20</v>
      </c>
      <c r="O158" s="12"/>
      <c r="P158" s="10">
        <f>COUNTIF(P4:P155,"=Y")</f>
        <v>130</v>
      </c>
      <c r="Q158" s="12"/>
      <c r="R158" s="10">
        <f>COUNTIF(R4:R155,"=Y")</f>
        <v>57</v>
      </c>
      <c r="S158" s="12"/>
      <c r="T158" s="10">
        <f>COUNTIF(T4:T155,"=Y")</f>
        <v>21</v>
      </c>
      <c r="U158" s="12"/>
      <c r="V158" s="10">
        <f>COUNTIF(V4:V155,"=Y")</f>
        <v>83</v>
      </c>
      <c r="W158" s="11"/>
      <c r="X158" s="10">
        <f>COUNTIF(X4:X155,"=Y")</f>
        <v>123</v>
      </c>
    </row>
    <row r="159" spans="1:24" x14ac:dyDescent="0.2">
      <c r="B159" s="339" t="s">
        <v>178</v>
      </c>
      <c r="C159" s="339"/>
      <c r="D159" s="141"/>
      <c r="E159" s="142"/>
      <c r="F159" s="143">
        <f>SUMIF($C$4:$C$155,"S",F$4:F$155)</f>
        <v>4238290</v>
      </c>
      <c r="H159" s="143">
        <f>SUMIF($C$4:$C$155,"S",H$4:H$155)</f>
        <v>1525068</v>
      </c>
    </row>
    <row r="160" spans="1:24" x14ac:dyDescent="0.2">
      <c r="B160" s="339" t="s">
        <v>179</v>
      </c>
      <c r="C160" s="339"/>
      <c r="D160" s="141"/>
      <c r="E160" s="142"/>
      <c r="F160" s="143">
        <f>SUMIF($C$4:$C$155,"E",F$4:F$155)</f>
        <v>1388091</v>
      </c>
      <c r="H160" s="143">
        <f>SUMIF($C$4:$C$155,"E",H$4:H$155)</f>
        <v>574061</v>
      </c>
    </row>
    <row r="161" spans="2:8" x14ac:dyDescent="0.2">
      <c r="B161" s="339" t="s">
        <v>180</v>
      </c>
      <c r="C161" s="339"/>
      <c r="D161" s="141"/>
      <c r="E161" s="142"/>
      <c r="F161" s="143">
        <f>SUMIF($C$4:$C$155,"R",F$4:F$155)</f>
        <v>780921</v>
      </c>
      <c r="H161" s="143">
        <f>SUMIF($C$4:$C$155,"R",H$4:H$155)</f>
        <v>339572</v>
      </c>
    </row>
    <row r="162" spans="2:8" x14ac:dyDescent="0.2">
      <c r="B162" s="339" t="s">
        <v>181</v>
      </c>
      <c r="C162" s="339"/>
      <c r="D162" s="141"/>
      <c r="E162" s="142"/>
      <c r="F162" s="143">
        <f>SUMIF($C$4:$C$155,"N",F$4:F$155)</f>
        <v>1001976</v>
      </c>
      <c r="H162" s="143">
        <f>SUMIF($C$4:$C$155,"N",H$4:H$155)</f>
        <v>447824</v>
      </c>
    </row>
  </sheetData>
  <mergeCells count="1">
    <mergeCell ref="A1:X1"/>
  </mergeCells>
  <hyperlinks>
    <hyperlink ref="A3" location="'2009-10'!A160" display="Bottom"/>
    <hyperlink ref="S3" location="'2009-10'!A160" display="Bottom"/>
    <hyperlink ref="W3" location="'2009-10'!A160" display="Bottom"/>
  </hyperlinks>
  <printOptions horizontalCentered="1"/>
  <pageMargins left="0.70866141732283472" right="0.6692913385826772" top="0.78740157480314965" bottom="0.59055118110236227" header="0.31496062992125984" footer="0.31496062992125984"/>
  <pageSetup paperSize="9" scale="68" fitToHeight="2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workbookViewId="0">
      <pane xSplit="5" ySplit="4" topLeftCell="F135" activePane="bottomRight" state="frozen"/>
      <selection activeCell="B36" sqref="B36"/>
      <selection pane="topRight" activeCell="B36" sqref="B36"/>
      <selection pane="bottomLeft" activeCell="B36" sqref="B36"/>
      <selection pane="bottomRight" activeCell="G172" sqref="G172"/>
    </sheetView>
  </sheetViews>
  <sheetFormatPr defaultRowHeight="12.75" x14ac:dyDescent="0.2"/>
  <cols>
    <col min="1" max="1" width="4.42578125" bestFit="1" customWidth="1"/>
    <col min="2" max="2" width="19" bestFit="1" customWidth="1"/>
    <col min="3" max="3" width="3" bestFit="1" customWidth="1"/>
    <col min="4" max="4" width="3" customWidth="1"/>
    <col min="5" max="5" width="0.85546875" style="4" customWidth="1"/>
    <col min="6" max="8" width="10.7109375" style="279" customWidth="1"/>
    <col min="9" max="9" width="0.85546875" style="298" customWidth="1"/>
    <col min="10" max="10" width="9.7109375" style="278" bestFit="1" customWidth="1"/>
  </cols>
  <sheetData>
    <row r="1" spans="1:10" s="57" customFormat="1" ht="15.75" customHeight="1" x14ac:dyDescent="0.25">
      <c r="A1" s="407" t="s">
        <v>272</v>
      </c>
      <c r="B1" s="407"/>
      <c r="C1" s="407"/>
      <c r="D1" s="407"/>
      <c r="E1" s="407"/>
      <c r="F1" s="407"/>
      <c r="G1" s="407"/>
      <c r="H1" s="407"/>
      <c r="I1" s="407"/>
      <c r="J1" s="410"/>
    </row>
    <row r="2" spans="1:10" s="57" customFormat="1" ht="11.25" customHeight="1" x14ac:dyDescent="0.25">
      <c r="A2" s="308"/>
      <c r="B2" s="308"/>
      <c r="C2" s="308"/>
      <c r="D2" s="308"/>
      <c r="E2" s="308"/>
      <c r="F2" s="309"/>
      <c r="G2" s="309"/>
      <c r="H2" s="309"/>
      <c r="I2" s="310"/>
      <c r="J2" s="311"/>
    </row>
    <row r="3" spans="1:10" s="51" customFormat="1" ht="24.75" customHeight="1" x14ac:dyDescent="0.25">
      <c r="A3" s="166"/>
      <c r="B3" s="167"/>
      <c r="C3" s="167"/>
      <c r="D3" s="189"/>
      <c r="E3" s="189"/>
      <c r="F3" s="411" t="s">
        <v>266</v>
      </c>
      <c r="G3" s="412"/>
      <c r="H3" s="413"/>
      <c r="I3" s="312"/>
      <c r="J3" s="414" t="s">
        <v>267</v>
      </c>
    </row>
    <row r="4" spans="1:10" ht="49.5" x14ac:dyDescent="0.2">
      <c r="A4" s="50" t="s">
        <v>169</v>
      </c>
      <c r="B4" s="49" t="s">
        <v>168</v>
      </c>
      <c r="C4" s="48" t="s">
        <v>167</v>
      </c>
      <c r="D4" s="198" t="s">
        <v>166</v>
      </c>
      <c r="E4" s="44"/>
      <c r="F4" s="313" t="s">
        <v>268</v>
      </c>
      <c r="G4" s="314" t="s">
        <v>269</v>
      </c>
      <c r="H4" s="315" t="s">
        <v>270</v>
      </c>
      <c r="I4" s="312"/>
      <c r="J4" s="415"/>
    </row>
    <row r="5" spans="1:10" x14ac:dyDescent="0.2">
      <c r="A5" s="29">
        <v>60</v>
      </c>
      <c r="B5" s="28" t="s">
        <v>158</v>
      </c>
      <c r="C5" s="27" t="s">
        <v>3</v>
      </c>
      <c r="D5" s="26">
        <v>4</v>
      </c>
      <c r="E5" s="277"/>
      <c r="F5" s="316">
        <v>115</v>
      </c>
      <c r="G5" s="316">
        <v>30</v>
      </c>
      <c r="H5" s="316">
        <v>71</v>
      </c>
      <c r="I5" s="317"/>
      <c r="J5" s="318">
        <v>216</v>
      </c>
    </row>
    <row r="6" spans="1:10" x14ac:dyDescent="0.2">
      <c r="A6" s="29">
        <v>110</v>
      </c>
      <c r="B6" s="28" t="s">
        <v>157</v>
      </c>
      <c r="C6" s="27" t="s">
        <v>3</v>
      </c>
      <c r="D6" s="26">
        <v>4</v>
      </c>
      <c r="E6" s="277"/>
      <c r="F6" s="319">
        <v>294.7</v>
      </c>
      <c r="G6" s="319">
        <v>0</v>
      </c>
      <c r="H6" s="319">
        <v>0</v>
      </c>
      <c r="I6" s="317"/>
      <c r="J6" s="320">
        <v>294.7</v>
      </c>
    </row>
    <row r="7" spans="1:10" x14ac:dyDescent="0.2">
      <c r="A7" s="29">
        <v>150</v>
      </c>
      <c r="B7" s="28" t="s">
        <v>156</v>
      </c>
      <c r="C7" s="27" t="s">
        <v>8</v>
      </c>
      <c r="D7" s="26">
        <v>2</v>
      </c>
      <c r="E7" s="277"/>
      <c r="F7" s="319">
        <v>330.3</v>
      </c>
      <c r="G7" s="319">
        <v>0</v>
      </c>
      <c r="H7" s="319">
        <v>77.900000000000006</v>
      </c>
      <c r="I7" s="317"/>
      <c r="J7" s="320">
        <v>303.3</v>
      </c>
    </row>
    <row r="8" spans="1:10" x14ac:dyDescent="0.2">
      <c r="A8" s="29">
        <v>200</v>
      </c>
      <c r="B8" s="28" t="s">
        <v>155</v>
      </c>
      <c r="C8" s="27" t="s">
        <v>8</v>
      </c>
      <c r="D8" s="26">
        <v>2</v>
      </c>
      <c r="E8" s="277"/>
      <c r="F8" s="319">
        <v>367</v>
      </c>
      <c r="G8" s="319">
        <v>0</v>
      </c>
      <c r="H8" s="319">
        <v>0</v>
      </c>
      <c r="I8" s="317"/>
      <c r="J8" s="320">
        <v>367</v>
      </c>
    </row>
    <row r="9" spans="1:10" x14ac:dyDescent="0.2">
      <c r="A9" s="29">
        <v>250</v>
      </c>
      <c r="B9" s="28" t="s">
        <v>154</v>
      </c>
      <c r="C9" s="27" t="s">
        <v>11</v>
      </c>
      <c r="D9" s="26">
        <v>4</v>
      </c>
      <c r="E9" s="277"/>
      <c r="F9" s="319">
        <v>408</v>
      </c>
      <c r="G9" s="319">
        <v>0</v>
      </c>
      <c r="H9" s="319">
        <v>0</v>
      </c>
      <c r="I9" s="317"/>
      <c r="J9" s="320">
        <v>408</v>
      </c>
    </row>
    <row r="10" spans="1:10" x14ac:dyDescent="0.2">
      <c r="A10" s="29">
        <v>300</v>
      </c>
      <c r="B10" s="28" t="s">
        <v>153</v>
      </c>
      <c r="C10" s="27" t="s">
        <v>3</v>
      </c>
      <c r="D10" s="26">
        <v>9</v>
      </c>
      <c r="E10" s="277"/>
      <c r="F10" s="319">
        <v>276</v>
      </c>
      <c r="G10" s="319">
        <v>0</v>
      </c>
      <c r="H10" s="319">
        <v>0</v>
      </c>
      <c r="I10" s="317"/>
      <c r="J10" s="320">
        <v>304</v>
      </c>
    </row>
    <row r="11" spans="1:10" x14ac:dyDescent="0.2">
      <c r="A11" s="29">
        <v>350</v>
      </c>
      <c r="B11" s="28" t="s">
        <v>152</v>
      </c>
      <c r="C11" s="27" t="s">
        <v>8</v>
      </c>
      <c r="D11" s="26">
        <v>3</v>
      </c>
      <c r="E11" s="277"/>
      <c r="F11" s="319">
        <v>0</v>
      </c>
      <c r="G11" s="319">
        <v>0</v>
      </c>
      <c r="H11" s="319">
        <v>0</v>
      </c>
      <c r="I11" s="317"/>
      <c r="J11" s="320">
        <v>370</v>
      </c>
    </row>
    <row r="12" spans="1:10" x14ac:dyDescent="0.2">
      <c r="A12" s="29">
        <v>470</v>
      </c>
      <c r="B12" s="28" t="s">
        <v>151</v>
      </c>
      <c r="C12" s="27" t="s">
        <v>3</v>
      </c>
      <c r="D12" s="26">
        <v>4</v>
      </c>
      <c r="E12" s="277"/>
      <c r="F12" s="319">
        <v>161</v>
      </c>
      <c r="G12" s="319">
        <v>72</v>
      </c>
      <c r="H12" s="319">
        <v>0</v>
      </c>
      <c r="I12" s="317"/>
      <c r="J12" s="320">
        <v>233</v>
      </c>
    </row>
    <row r="13" spans="1:10" x14ac:dyDescent="0.2">
      <c r="A13" s="29">
        <v>500</v>
      </c>
      <c r="B13" s="28" t="s">
        <v>209</v>
      </c>
      <c r="C13" s="27" t="s">
        <v>8</v>
      </c>
      <c r="D13" s="26">
        <v>7</v>
      </c>
      <c r="E13" s="277"/>
      <c r="F13" s="319">
        <v>380</v>
      </c>
      <c r="G13" s="319">
        <v>0</v>
      </c>
      <c r="H13" s="319">
        <v>0</v>
      </c>
      <c r="I13" s="317"/>
      <c r="J13" s="320">
        <v>380</v>
      </c>
    </row>
    <row r="14" spans="1:10" x14ac:dyDescent="0.2">
      <c r="A14" s="29">
        <v>550</v>
      </c>
      <c r="B14" s="28" t="s">
        <v>149</v>
      </c>
      <c r="C14" s="27" t="s">
        <v>3</v>
      </c>
      <c r="D14" s="26">
        <v>4</v>
      </c>
      <c r="E14" s="277"/>
      <c r="F14" s="319">
        <v>383.2</v>
      </c>
      <c r="G14" s="319">
        <v>0</v>
      </c>
      <c r="H14" s="319">
        <v>52.5</v>
      </c>
      <c r="I14" s="317"/>
      <c r="J14" s="320">
        <v>447</v>
      </c>
    </row>
    <row r="15" spans="1:10" x14ac:dyDescent="0.2">
      <c r="A15" s="29">
        <v>600</v>
      </c>
      <c r="B15" s="28" t="s">
        <v>148</v>
      </c>
      <c r="C15" s="27" t="s">
        <v>11</v>
      </c>
      <c r="D15" s="26">
        <v>11</v>
      </c>
      <c r="E15" s="277"/>
      <c r="F15" s="319">
        <v>0</v>
      </c>
      <c r="G15" s="319">
        <v>0</v>
      </c>
      <c r="H15" s="319">
        <v>0</v>
      </c>
      <c r="I15" s="317"/>
      <c r="J15" s="320">
        <v>579</v>
      </c>
    </row>
    <row r="16" spans="1:10" x14ac:dyDescent="0.2">
      <c r="A16" s="29">
        <v>650</v>
      </c>
      <c r="B16" s="28" t="s">
        <v>147</v>
      </c>
      <c r="C16" s="27" t="s">
        <v>3</v>
      </c>
      <c r="D16" s="26">
        <v>10</v>
      </c>
      <c r="E16" s="277"/>
      <c r="F16" s="319">
        <v>256</v>
      </c>
      <c r="G16" s="319">
        <v>0</v>
      </c>
      <c r="H16" s="319">
        <v>0</v>
      </c>
      <c r="I16" s="317"/>
      <c r="J16" s="320">
        <v>256</v>
      </c>
    </row>
    <row r="17" spans="1:10" x14ac:dyDescent="0.2">
      <c r="A17" s="29">
        <v>750</v>
      </c>
      <c r="B17" s="28" t="s">
        <v>146</v>
      </c>
      <c r="C17" s="27" t="s">
        <v>8</v>
      </c>
      <c r="D17" s="26">
        <v>3</v>
      </c>
      <c r="E17" s="277"/>
      <c r="F17" s="319">
        <v>340</v>
      </c>
      <c r="G17" s="319">
        <v>50</v>
      </c>
      <c r="H17" s="319">
        <v>0</v>
      </c>
      <c r="I17" s="317"/>
      <c r="J17" s="320">
        <v>390</v>
      </c>
    </row>
    <row r="18" spans="1:10" x14ac:dyDescent="0.2">
      <c r="A18" s="29">
        <v>800</v>
      </c>
      <c r="B18" s="28" t="s">
        <v>145</v>
      </c>
      <c r="C18" s="27" t="s">
        <v>3</v>
      </c>
      <c r="D18" s="26">
        <v>10</v>
      </c>
      <c r="E18" s="277"/>
      <c r="F18" s="319">
        <v>314</v>
      </c>
      <c r="G18" s="319">
        <v>0</v>
      </c>
      <c r="H18" s="319">
        <v>0</v>
      </c>
      <c r="I18" s="317"/>
      <c r="J18" s="320">
        <v>314</v>
      </c>
    </row>
    <row r="19" spans="1:10" x14ac:dyDescent="0.2">
      <c r="A19" s="29">
        <v>850</v>
      </c>
      <c r="B19" s="28" t="s">
        <v>144</v>
      </c>
      <c r="C19" s="27" t="s">
        <v>3</v>
      </c>
      <c r="D19" s="26">
        <v>10</v>
      </c>
      <c r="E19" s="277"/>
      <c r="F19" s="319">
        <v>165</v>
      </c>
      <c r="G19" s="319">
        <v>145</v>
      </c>
      <c r="H19" s="319">
        <v>0</v>
      </c>
      <c r="I19" s="317"/>
      <c r="J19" s="320">
        <v>310</v>
      </c>
    </row>
    <row r="20" spans="1:10" x14ac:dyDescent="0.2">
      <c r="A20" s="29">
        <v>900</v>
      </c>
      <c r="B20" s="28" t="s">
        <v>143</v>
      </c>
      <c r="C20" s="27" t="s">
        <v>11</v>
      </c>
      <c r="D20" s="26">
        <v>7</v>
      </c>
      <c r="E20" s="277"/>
      <c r="F20" s="319">
        <v>0</v>
      </c>
      <c r="G20" s="319">
        <v>0</v>
      </c>
      <c r="H20" s="319">
        <v>0</v>
      </c>
      <c r="I20" s="317"/>
      <c r="J20" s="320">
        <v>362</v>
      </c>
    </row>
    <row r="21" spans="1:10" x14ac:dyDescent="0.2">
      <c r="A21" s="29">
        <v>950</v>
      </c>
      <c r="B21" s="28" t="s">
        <v>142</v>
      </c>
      <c r="C21" s="27" t="s">
        <v>3</v>
      </c>
      <c r="D21" s="26">
        <v>9</v>
      </c>
      <c r="E21" s="277"/>
      <c r="F21" s="319">
        <v>160</v>
      </c>
      <c r="G21" s="319">
        <v>92</v>
      </c>
      <c r="H21" s="319">
        <v>0</v>
      </c>
      <c r="I21" s="317"/>
      <c r="J21" s="320">
        <v>252</v>
      </c>
    </row>
    <row r="22" spans="1:10" x14ac:dyDescent="0.2">
      <c r="A22" s="29">
        <v>1000</v>
      </c>
      <c r="B22" s="28" t="s">
        <v>141</v>
      </c>
      <c r="C22" s="27" t="s">
        <v>3</v>
      </c>
      <c r="D22" s="26">
        <v>9</v>
      </c>
      <c r="E22" s="277"/>
      <c r="F22" s="319">
        <v>310</v>
      </c>
      <c r="G22" s="319">
        <v>0</v>
      </c>
      <c r="H22" s="319">
        <v>0</v>
      </c>
      <c r="I22" s="317"/>
      <c r="J22" s="320">
        <v>310</v>
      </c>
    </row>
    <row r="23" spans="1:10" x14ac:dyDescent="0.2">
      <c r="A23" s="29">
        <v>1050</v>
      </c>
      <c r="B23" s="28" t="s">
        <v>140</v>
      </c>
      <c r="C23" s="27" t="s">
        <v>3</v>
      </c>
      <c r="D23" s="26">
        <v>9</v>
      </c>
      <c r="E23" s="277"/>
      <c r="F23" s="319">
        <v>142.19999999999999</v>
      </c>
      <c r="G23" s="319">
        <v>46.9</v>
      </c>
      <c r="H23" s="319">
        <v>0</v>
      </c>
      <c r="I23" s="317"/>
      <c r="J23" s="320">
        <v>189.1</v>
      </c>
    </row>
    <row r="24" spans="1:10" x14ac:dyDescent="0.2">
      <c r="A24" s="29">
        <v>1100</v>
      </c>
      <c r="B24" s="28" t="s">
        <v>139</v>
      </c>
      <c r="C24" s="27" t="s">
        <v>8</v>
      </c>
      <c r="D24" s="26">
        <v>2</v>
      </c>
      <c r="E24" s="277"/>
      <c r="F24" s="319">
        <v>448</v>
      </c>
      <c r="G24" s="319">
        <v>0</v>
      </c>
      <c r="H24" s="319">
        <v>0</v>
      </c>
      <c r="I24" s="317"/>
      <c r="J24" s="320">
        <v>448</v>
      </c>
    </row>
    <row r="25" spans="1:10" x14ac:dyDescent="0.2">
      <c r="A25" s="29">
        <v>1150</v>
      </c>
      <c r="B25" s="28" t="s">
        <v>138</v>
      </c>
      <c r="C25" s="27" t="s">
        <v>3</v>
      </c>
      <c r="D25" s="26">
        <v>9</v>
      </c>
      <c r="E25" s="277"/>
      <c r="F25" s="319">
        <v>265</v>
      </c>
      <c r="G25" s="319">
        <v>0</v>
      </c>
      <c r="H25" s="319">
        <v>0</v>
      </c>
      <c r="I25" s="317"/>
      <c r="J25" s="320">
        <v>265</v>
      </c>
    </row>
    <row r="26" spans="1:10" x14ac:dyDescent="0.2">
      <c r="A26" s="29">
        <v>1200</v>
      </c>
      <c r="B26" s="28" t="s">
        <v>137</v>
      </c>
      <c r="C26" s="27" t="s">
        <v>3</v>
      </c>
      <c r="D26" s="26">
        <v>9</v>
      </c>
      <c r="E26" s="277"/>
      <c r="F26" s="319">
        <v>0</v>
      </c>
      <c r="G26" s="319">
        <v>0</v>
      </c>
      <c r="H26" s="319">
        <v>0</v>
      </c>
      <c r="I26" s="317"/>
      <c r="J26" s="320">
        <v>420</v>
      </c>
    </row>
    <row r="27" spans="1:10" x14ac:dyDescent="0.2">
      <c r="A27" s="29">
        <v>1250</v>
      </c>
      <c r="B27" s="28" t="s">
        <v>136</v>
      </c>
      <c r="C27" s="27" t="s">
        <v>3</v>
      </c>
      <c r="D27" s="26">
        <v>4</v>
      </c>
      <c r="E27" s="277"/>
      <c r="F27" s="319">
        <v>281</v>
      </c>
      <c r="G27" s="319">
        <v>0</v>
      </c>
      <c r="H27" s="319">
        <v>0</v>
      </c>
      <c r="I27" s="317"/>
      <c r="J27" s="320">
        <v>281</v>
      </c>
    </row>
    <row r="28" spans="1:10" x14ac:dyDescent="0.2">
      <c r="A28" s="29">
        <v>1300</v>
      </c>
      <c r="B28" s="28" t="s">
        <v>135</v>
      </c>
      <c r="C28" s="27" t="s">
        <v>8</v>
      </c>
      <c r="D28" s="26">
        <v>2</v>
      </c>
      <c r="E28" s="277"/>
      <c r="F28" s="319">
        <v>0</v>
      </c>
      <c r="G28" s="319">
        <v>0</v>
      </c>
      <c r="H28" s="319">
        <v>0</v>
      </c>
      <c r="I28" s="317"/>
      <c r="J28" s="320">
        <v>367</v>
      </c>
    </row>
    <row r="29" spans="1:10" x14ac:dyDescent="0.2">
      <c r="A29" s="29">
        <v>1350</v>
      </c>
      <c r="B29" s="28" t="s">
        <v>134</v>
      </c>
      <c r="C29" s="27" t="s">
        <v>11</v>
      </c>
      <c r="D29" s="26">
        <v>4</v>
      </c>
      <c r="E29" s="277"/>
      <c r="F29" s="319">
        <v>275</v>
      </c>
      <c r="G29" s="319">
        <v>0</v>
      </c>
      <c r="H29" s="319">
        <v>0</v>
      </c>
      <c r="I29" s="317"/>
      <c r="J29" s="320">
        <v>275</v>
      </c>
    </row>
    <row r="30" spans="1:10" x14ac:dyDescent="0.2">
      <c r="A30" s="29">
        <v>1400</v>
      </c>
      <c r="B30" s="28" t="s">
        <v>133</v>
      </c>
      <c r="C30" s="27" t="s">
        <v>3</v>
      </c>
      <c r="D30" s="26">
        <v>11</v>
      </c>
      <c r="E30" s="277"/>
      <c r="F30" s="319">
        <v>0</v>
      </c>
      <c r="G30" s="319">
        <v>0</v>
      </c>
      <c r="H30" s="319">
        <v>0</v>
      </c>
      <c r="I30" s="317"/>
      <c r="J30" s="320">
        <v>305.2</v>
      </c>
    </row>
    <row r="31" spans="1:10" x14ac:dyDescent="0.2">
      <c r="A31" s="29">
        <v>1450</v>
      </c>
      <c r="B31" s="28" t="s">
        <v>132</v>
      </c>
      <c r="C31" s="27" t="s">
        <v>8</v>
      </c>
      <c r="D31" s="26">
        <v>6</v>
      </c>
      <c r="E31" s="277"/>
      <c r="F31" s="319">
        <v>0</v>
      </c>
      <c r="G31" s="319">
        <v>0</v>
      </c>
      <c r="H31" s="319">
        <v>0</v>
      </c>
      <c r="I31" s="317"/>
      <c r="J31" s="320">
        <v>263.36</v>
      </c>
    </row>
    <row r="32" spans="1:10" x14ac:dyDescent="0.2">
      <c r="A32" s="29">
        <v>1500</v>
      </c>
      <c r="B32" s="28" t="s">
        <v>131</v>
      </c>
      <c r="C32" s="27" t="s">
        <v>8</v>
      </c>
      <c r="D32" s="26">
        <v>7</v>
      </c>
      <c r="E32" s="277"/>
      <c r="F32" s="319">
        <v>0</v>
      </c>
      <c r="G32" s="319">
        <v>0</v>
      </c>
      <c r="H32" s="319">
        <v>0</v>
      </c>
      <c r="I32" s="317"/>
      <c r="J32" s="320">
        <v>292.10000000000002</v>
      </c>
    </row>
    <row r="33" spans="1:10" x14ac:dyDescent="0.2">
      <c r="A33" s="29">
        <v>1520</v>
      </c>
      <c r="B33" s="28" t="s">
        <v>130</v>
      </c>
      <c r="C33" s="27" t="s">
        <v>8</v>
      </c>
      <c r="D33" s="26">
        <v>2</v>
      </c>
      <c r="E33" s="277"/>
      <c r="F33" s="319">
        <v>217.03</v>
      </c>
      <c r="G33" s="319">
        <v>71.180000000000007</v>
      </c>
      <c r="H33" s="319">
        <v>35.119999999999997</v>
      </c>
      <c r="I33" s="317"/>
      <c r="J33" s="320">
        <v>362.5</v>
      </c>
    </row>
    <row r="34" spans="1:10" x14ac:dyDescent="0.2">
      <c r="A34" s="29">
        <v>1550</v>
      </c>
      <c r="B34" s="28" t="s">
        <v>129</v>
      </c>
      <c r="C34" s="27" t="s">
        <v>8</v>
      </c>
      <c r="D34" s="26">
        <v>3</v>
      </c>
      <c r="E34" s="277"/>
      <c r="F34" s="319">
        <v>0</v>
      </c>
      <c r="G34" s="319">
        <v>0</v>
      </c>
      <c r="H34" s="319">
        <v>0</v>
      </c>
      <c r="I34" s="317"/>
      <c r="J34" s="320">
        <v>347</v>
      </c>
    </row>
    <row r="35" spans="1:10" x14ac:dyDescent="0.2">
      <c r="A35" s="29">
        <v>1600</v>
      </c>
      <c r="B35" s="28" t="s">
        <v>128</v>
      </c>
      <c r="C35" s="27" t="s">
        <v>3</v>
      </c>
      <c r="D35" s="26">
        <v>9</v>
      </c>
      <c r="E35" s="277"/>
      <c r="F35" s="319">
        <v>110</v>
      </c>
      <c r="G35" s="319">
        <v>0</v>
      </c>
      <c r="H35" s="319">
        <v>0</v>
      </c>
      <c r="I35" s="317"/>
      <c r="J35" s="320">
        <v>250</v>
      </c>
    </row>
    <row r="36" spans="1:10" x14ac:dyDescent="0.2">
      <c r="A36" s="29">
        <v>1700</v>
      </c>
      <c r="B36" s="28" t="s">
        <v>127</v>
      </c>
      <c r="C36" s="27" t="s">
        <v>3</v>
      </c>
      <c r="D36" s="26">
        <v>9</v>
      </c>
      <c r="E36" s="277"/>
      <c r="F36" s="319">
        <v>0</v>
      </c>
      <c r="G36" s="319">
        <v>0</v>
      </c>
      <c r="H36" s="319">
        <v>0</v>
      </c>
      <c r="I36" s="317"/>
      <c r="J36" s="320">
        <v>382</v>
      </c>
    </row>
    <row r="37" spans="1:10" x14ac:dyDescent="0.2">
      <c r="A37" s="29">
        <v>1720</v>
      </c>
      <c r="B37" s="28" t="s">
        <v>126</v>
      </c>
      <c r="C37" s="27" t="s">
        <v>6</v>
      </c>
      <c r="D37" s="26">
        <v>4</v>
      </c>
      <c r="E37" s="277"/>
      <c r="F37" s="319">
        <v>0</v>
      </c>
      <c r="G37" s="319">
        <v>0</v>
      </c>
      <c r="H37" s="319">
        <v>0</v>
      </c>
      <c r="I37" s="317"/>
      <c r="J37" s="320">
        <v>520</v>
      </c>
    </row>
    <row r="38" spans="1:10" x14ac:dyDescent="0.2">
      <c r="A38" s="29">
        <v>1730</v>
      </c>
      <c r="B38" s="28" t="s">
        <v>125</v>
      </c>
      <c r="C38" s="27" t="s">
        <v>11</v>
      </c>
      <c r="D38" s="26">
        <v>4</v>
      </c>
      <c r="E38" s="277"/>
      <c r="F38" s="319">
        <v>152</v>
      </c>
      <c r="G38" s="319">
        <v>83</v>
      </c>
      <c r="H38" s="319">
        <v>65</v>
      </c>
      <c r="I38" s="317"/>
      <c r="J38" s="320">
        <v>300</v>
      </c>
    </row>
    <row r="39" spans="1:10" x14ac:dyDescent="0.2">
      <c r="A39" s="29">
        <v>1750</v>
      </c>
      <c r="B39" s="28" t="s">
        <v>124</v>
      </c>
      <c r="C39" s="27" t="s">
        <v>3</v>
      </c>
      <c r="D39" s="26">
        <v>10</v>
      </c>
      <c r="E39" s="277"/>
      <c r="F39" s="319">
        <v>0</v>
      </c>
      <c r="G39" s="319">
        <v>0</v>
      </c>
      <c r="H39" s="319">
        <v>0</v>
      </c>
      <c r="I39" s="317"/>
      <c r="J39" s="320">
        <v>202.5</v>
      </c>
    </row>
    <row r="40" spans="1:10" x14ac:dyDescent="0.2">
      <c r="A40" s="29">
        <v>1800</v>
      </c>
      <c r="B40" s="28" t="s">
        <v>123</v>
      </c>
      <c r="C40" s="27" t="s">
        <v>11</v>
      </c>
      <c r="D40" s="26">
        <v>4</v>
      </c>
      <c r="E40" s="277"/>
      <c r="F40" s="319">
        <v>0</v>
      </c>
      <c r="G40" s="319">
        <v>0</v>
      </c>
      <c r="H40" s="319">
        <v>0</v>
      </c>
      <c r="I40" s="317"/>
      <c r="J40" s="320">
        <v>534</v>
      </c>
    </row>
    <row r="41" spans="1:10" x14ac:dyDescent="0.2">
      <c r="A41" s="29">
        <v>1860</v>
      </c>
      <c r="B41" s="28" t="s">
        <v>122</v>
      </c>
      <c r="C41" s="27" t="s">
        <v>3</v>
      </c>
      <c r="D41" s="26">
        <v>8</v>
      </c>
      <c r="E41" s="277"/>
      <c r="F41" s="319"/>
      <c r="G41" s="319"/>
      <c r="H41" s="319"/>
      <c r="I41" s="317"/>
      <c r="J41" s="320">
        <v>0</v>
      </c>
    </row>
    <row r="42" spans="1:10" x14ac:dyDescent="0.2">
      <c r="A42" s="29">
        <v>2000</v>
      </c>
      <c r="B42" s="28" t="s">
        <v>121</v>
      </c>
      <c r="C42" s="27" t="s">
        <v>3</v>
      </c>
      <c r="D42" s="26">
        <v>9</v>
      </c>
      <c r="E42" s="277"/>
      <c r="F42" s="319">
        <v>170</v>
      </c>
      <c r="G42" s="319">
        <v>82</v>
      </c>
      <c r="H42" s="319">
        <v>52</v>
      </c>
      <c r="I42" s="317"/>
      <c r="J42" s="320">
        <v>304</v>
      </c>
    </row>
    <row r="43" spans="1:10" x14ac:dyDescent="0.2">
      <c r="A43" s="29">
        <v>2060</v>
      </c>
      <c r="B43" s="28" t="s">
        <v>120</v>
      </c>
      <c r="C43" s="27" t="s">
        <v>3</v>
      </c>
      <c r="D43" s="26">
        <v>10</v>
      </c>
      <c r="E43" s="277"/>
      <c r="F43" s="319">
        <v>291</v>
      </c>
      <c r="G43" s="319">
        <v>85</v>
      </c>
      <c r="H43" s="319">
        <v>0</v>
      </c>
      <c r="I43" s="317"/>
      <c r="J43" s="320">
        <v>291</v>
      </c>
    </row>
    <row r="44" spans="1:10" x14ac:dyDescent="0.2">
      <c r="A44" s="29">
        <v>2150</v>
      </c>
      <c r="B44" s="28" t="s">
        <v>119</v>
      </c>
      <c r="C44" s="27" t="s">
        <v>3</v>
      </c>
      <c r="D44" s="26">
        <v>9</v>
      </c>
      <c r="E44" s="277"/>
      <c r="F44" s="319">
        <v>280</v>
      </c>
      <c r="G44" s="319">
        <v>0</v>
      </c>
      <c r="H44" s="319">
        <v>0</v>
      </c>
      <c r="I44" s="317"/>
      <c r="J44" s="320">
        <v>280</v>
      </c>
    </row>
    <row r="45" spans="1:10" x14ac:dyDescent="0.2">
      <c r="A45" s="29">
        <v>2200</v>
      </c>
      <c r="B45" s="28" t="s">
        <v>118</v>
      </c>
      <c r="C45" s="27" t="s">
        <v>3</v>
      </c>
      <c r="D45" s="26">
        <v>10</v>
      </c>
      <c r="E45" s="277"/>
      <c r="F45" s="319">
        <v>0</v>
      </c>
      <c r="G45" s="319">
        <v>0</v>
      </c>
      <c r="H45" s="319">
        <v>0</v>
      </c>
      <c r="I45" s="317"/>
      <c r="J45" s="320">
        <v>336</v>
      </c>
    </row>
    <row r="46" spans="1:10" x14ac:dyDescent="0.2">
      <c r="A46" s="29">
        <v>2310</v>
      </c>
      <c r="B46" s="28" t="s">
        <v>117</v>
      </c>
      <c r="C46" s="27" t="s">
        <v>3</v>
      </c>
      <c r="D46" s="26">
        <v>11</v>
      </c>
      <c r="E46" s="277"/>
      <c r="F46" s="319">
        <v>0</v>
      </c>
      <c r="G46" s="319">
        <v>0</v>
      </c>
      <c r="H46" s="319">
        <v>0</v>
      </c>
      <c r="I46" s="317"/>
      <c r="J46" s="320">
        <v>245</v>
      </c>
    </row>
    <row r="47" spans="1:10" x14ac:dyDescent="0.2">
      <c r="A47" s="29">
        <v>2350</v>
      </c>
      <c r="B47" s="28" t="s">
        <v>116</v>
      </c>
      <c r="C47" s="27" t="s">
        <v>3</v>
      </c>
      <c r="D47" s="26">
        <v>11</v>
      </c>
      <c r="E47" s="277"/>
      <c r="F47" s="319">
        <v>403.64</v>
      </c>
      <c r="G47" s="319">
        <v>90.91</v>
      </c>
      <c r="H47" s="319">
        <v>0</v>
      </c>
      <c r="I47" s="317"/>
      <c r="J47" s="320">
        <v>494.55</v>
      </c>
    </row>
    <row r="48" spans="1:10" x14ac:dyDescent="0.2">
      <c r="A48" s="29">
        <v>2500</v>
      </c>
      <c r="B48" s="28" t="s">
        <v>115</v>
      </c>
      <c r="C48" s="27" t="s">
        <v>3</v>
      </c>
      <c r="D48" s="26">
        <v>4</v>
      </c>
      <c r="E48" s="277"/>
      <c r="F48" s="319">
        <v>297</v>
      </c>
      <c r="G48" s="319">
        <v>0</v>
      </c>
      <c r="H48" s="319">
        <v>0</v>
      </c>
      <c r="I48" s="317"/>
      <c r="J48" s="320">
        <v>297</v>
      </c>
    </row>
    <row r="49" spans="1:10" x14ac:dyDescent="0.2">
      <c r="A49" s="29">
        <v>2600</v>
      </c>
      <c r="B49" s="28" t="s">
        <v>114</v>
      </c>
      <c r="C49" s="27" t="s">
        <v>3</v>
      </c>
      <c r="D49" s="26">
        <v>4</v>
      </c>
      <c r="E49" s="277"/>
      <c r="F49" s="319">
        <v>154</v>
      </c>
      <c r="G49" s="319">
        <v>91</v>
      </c>
      <c r="H49" s="319">
        <v>0</v>
      </c>
      <c r="I49" s="317"/>
      <c r="J49" s="320">
        <v>262</v>
      </c>
    </row>
    <row r="50" spans="1:10" x14ac:dyDescent="0.2">
      <c r="A50" s="29">
        <v>2700</v>
      </c>
      <c r="B50" s="28" t="s">
        <v>113</v>
      </c>
      <c r="C50" s="27" t="s">
        <v>11</v>
      </c>
      <c r="D50" s="26">
        <v>10</v>
      </c>
      <c r="E50" s="277"/>
      <c r="F50" s="319">
        <v>200</v>
      </c>
      <c r="G50" s="319">
        <v>100</v>
      </c>
      <c r="H50" s="319">
        <v>0</v>
      </c>
      <c r="I50" s="317"/>
      <c r="J50" s="320">
        <v>300</v>
      </c>
    </row>
    <row r="51" spans="1:10" x14ac:dyDescent="0.2">
      <c r="A51" s="29">
        <v>2750</v>
      </c>
      <c r="B51" s="28" t="s">
        <v>112</v>
      </c>
      <c r="C51" s="27" t="s">
        <v>3</v>
      </c>
      <c r="D51" s="26">
        <v>4</v>
      </c>
      <c r="E51" s="277"/>
      <c r="F51" s="319">
        <v>0</v>
      </c>
      <c r="G51" s="319">
        <v>0</v>
      </c>
      <c r="H51" s="319">
        <v>0</v>
      </c>
      <c r="I51" s="317"/>
      <c r="J51" s="320">
        <v>279.60000000000002</v>
      </c>
    </row>
    <row r="52" spans="1:10" x14ac:dyDescent="0.2">
      <c r="A52" s="29">
        <v>2850</v>
      </c>
      <c r="B52" s="28" t="s">
        <v>111</v>
      </c>
      <c r="C52" s="27" t="s">
        <v>8</v>
      </c>
      <c r="D52" s="26">
        <v>3</v>
      </c>
      <c r="E52" s="277"/>
      <c r="F52" s="319">
        <v>0</v>
      </c>
      <c r="G52" s="319">
        <v>0</v>
      </c>
      <c r="H52" s="319">
        <v>0</v>
      </c>
      <c r="I52" s="317"/>
      <c r="J52" s="320">
        <v>418.9</v>
      </c>
    </row>
    <row r="53" spans="1:10" x14ac:dyDescent="0.2">
      <c r="A53" s="29">
        <v>2900</v>
      </c>
      <c r="B53" s="28" t="s">
        <v>110</v>
      </c>
      <c r="C53" s="27" t="s">
        <v>3</v>
      </c>
      <c r="D53" s="26">
        <v>10</v>
      </c>
      <c r="E53" s="277"/>
      <c r="F53" s="319">
        <v>282</v>
      </c>
      <c r="G53" s="319">
        <v>55</v>
      </c>
      <c r="H53" s="319">
        <v>0</v>
      </c>
      <c r="I53" s="317"/>
      <c r="J53" s="320">
        <v>337</v>
      </c>
    </row>
    <row r="54" spans="1:10" x14ac:dyDescent="0.2">
      <c r="A54" s="29">
        <v>2950</v>
      </c>
      <c r="B54" s="28" t="s">
        <v>109</v>
      </c>
      <c r="C54" s="27" t="s">
        <v>3</v>
      </c>
      <c r="D54" s="26">
        <v>9</v>
      </c>
      <c r="E54" s="277"/>
      <c r="F54" s="319">
        <v>342</v>
      </c>
      <c r="G54" s="319">
        <v>0</v>
      </c>
      <c r="H54" s="319">
        <v>0</v>
      </c>
      <c r="I54" s="317"/>
      <c r="J54" s="320">
        <v>342</v>
      </c>
    </row>
    <row r="55" spans="1:10" x14ac:dyDescent="0.2">
      <c r="A55" s="29">
        <v>3020</v>
      </c>
      <c r="B55" s="28" t="s">
        <v>108</v>
      </c>
      <c r="C55" s="27" t="s">
        <v>3</v>
      </c>
      <c r="D55" s="26">
        <v>6</v>
      </c>
      <c r="E55" s="277"/>
      <c r="F55" s="319">
        <v>190.03</v>
      </c>
      <c r="G55" s="319">
        <v>94.97</v>
      </c>
      <c r="H55" s="319">
        <v>0</v>
      </c>
      <c r="I55" s="317"/>
      <c r="J55" s="320">
        <v>285</v>
      </c>
    </row>
    <row r="56" spans="1:10" x14ac:dyDescent="0.2">
      <c r="A56" s="29">
        <v>3050</v>
      </c>
      <c r="B56" s="28" t="s">
        <v>107</v>
      </c>
      <c r="C56" s="27" t="s">
        <v>11</v>
      </c>
      <c r="D56" s="26">
        <v>9</v>
      </c>
      <c r="E56" s="277"/>
      <c r="F56" s="319">
        <v>169.6</v>
      </c>
      <c r="G56" s="319">
        <v>169.6</v>
      </c>
      <c r="H56" s="319">
        <v>169.6</v>
      </c>
      <c r="I56" s="317"/>
      <c r="J56" s="320">
        <v>509</v>
      </c>
    </row>
    <row r="57" spans="1:10" x14ac:dyDescent="0.2">
      <c r="A57" s="29">
        <v>3100</v>
      </c>
      <c r="B57" s="28" t="s">
        <v>106</v>
      </c>
      <c r="C57" s="27" t="s">
        <v>6</v>
      </c>
      <c r="D57" s="26">
        <v>7</v>
      </c>
      <c r="E57" s="277"/>
      <c r="F57" s="319">
        <v>0</v>
      </c>
      <c r="G57" s="319">
        <v>0</v>
      </c>
      <c r="H57" s="319">
        <v>0</v>
      </c>
      <c r="I57" s="317"/>
      <c r="J57" s="320">
        <v>335</v>
      </c>
    </row>
    <row r="58" spans="1:10" x14ac:dyDescent="0.2">
      <c r="A58" s="29">
        <v>3310</v>
      </c>
      <c r="B58" s="28" t="s">
        <v>105</v>
      </c>
      <c r="C58" s="27" t="s">
        <v>3</v>
      </c>
      <c r="D58" s="26">
        <v>4</v>
      </c>
      <c r="E58" s="277"/>
      <c r="F58" s="319">
        <v>0</v>
      </c>
      <c r="G58" s="319">
        <v>24.4</v>
      </c>
      <c r="H58" s="319">
        <v>0</v>
      </c>
      <c r="I58" s="317"/>
      <c r="J58" s="320">
        <v>277</v>
      </c>
    </row>
    <row r="59" spans="1:10" x14ac:dyDescent="0.2">
      <c r="A59" s="29">
        <v>3350</v>
      </c>
      <c r="B59" s="28" t="s">
        <v>104</v>
      </c>
      <c r="C59" s="27" t="s">
        <v>11</v>
      </c>
      <c r="D59" s="26">
        <v>4</v>
      </c>
      <c r="E59" s="277"/>
      <c r="F59" s="319">
        <v>0</v>
      </c>
      <c r="G59" s="319">
        <v>0</v>
      </c>
      <c r="H59" s="319">
        <v>0</v>
      </c>
      <c r="I59" s="317"/>
      <c r="J59" s="320">
        <v>379</v>
      </c>
    </row>
    <row r="60" spans="1:10" x14ac:dyDescent="0.2">
      <c r="A60" s="29">
        <v>3370</v>
      </c>
      <c r="B60" s="28" t="s">
        <v>103</v>
      </c>
      <c r="C60" s="27" t="s">
        <v>3</v>
      </c>
      <c r="D60" s="26">
        <v>11</v>
      </c>
      <c r="E60" s="277"/>
      <c r="F60" s="319">
        <v>150</v>
      </c>
      <c r="G60" s="319">
        <v>75</v>
      </c>
      <c r="H60" s="319">
        <v>0</v>
      </c>
      <c r="I60" s="317"/>
      <c r="J60" s="320">
        <v>210</v>
      </c>
    </row>
    <row r="61" spans="1:10" x14ac:dyDescent="0.2">
      <c r="A61" s="29">
        <v>3400</v>
      </c>
      <c r="B61" s="28" t="s">
        <v>102</v>
      </c>
      <c r="C61" s="27" t="s">
        <v>11</v>
      </c>
      <c r="D61" s="26">
        <v>4</v>
      </c>
      <c r="E61" s="277"/>
      <c r="F61" s="319">
        <v>364</v>
      </c>
      <c r="G61" s="319">
        <v>0</v>
      </c>
      <c r="H61" s="319">
        <v>0</v>
      </c>
      <c r="I61" s="317"/>
      <c r="J61" s="320">
        <v>364</v>
      </c>
    </row>
    <row r="62" spans="1:10" x14ac:dyDescent="0.2">
      <c r="A62" s="29">
        <v>3450</v>
      </c>
      <c r="B62" s="28" t="s">
        <v>101</v>
      </c>
      <c r="C62" s="27" t="s">
        <v>3</v>
      </c>
      <c r="D62" s="26">
        <v>4</v>
      </c>
      <c r="E62" s="277"/>
      <c r="F62" s="319">
        <v>246</v>
      </c>
      <c r="G62" s="319">
        <v>122</v>
      </c>
      <c r="H62" s="319">
        <v>0</v>
      </c>
      <c r="I62" s="317"/>
      <c r="J62" s="320">
        <v>368</v>
      </c>
    </row>
    <row r="63" spans="1:10" x14ac:dyDescent="0.2">
      <c r="A63" s="29">
        <v>3500</v>
      </c>
      <c r="B63" s="28" t="s">
        <v>100</v>
      </c>
      <c r="C63" s="27" t="s">
        <v>3</v>
      </c>
      <c r="D63" s="26">
        <v>9</v>
      </c>
      <c r="E63" s="277"/>
      <c r="F63" s="319">
        <v>0</v>
      </c>
      <c r="G63" s="319">
        <v>0</v>
      </c>
      <c r="H63" s="319">
        <v>0</v>
      </c>
      <c r="I63" s="317"/>
      <c r="J63" s="320">
        <v>338</v>
      </c>
    </row>
    <row r="64" spans="1:10" x14ac:dyDescent="0.2">
      <c r="A64" s="29">
        <v>3550</v>
      </c>
      <c r="B64" s="28" t="s">
        <v>99</v>
      </c>
      <c r="C64" s="27" t="s">
        <v>3</v>
      </c>
      <c r="D64" s="26">
        <v>11</v>
      </c>
      <c r="E64" s="277"/>
      <c r="F64" s="319">
        <v>144</v>
      </c>
      <c r="G64" s="319">
        <v>118.5</v>
      </c>
      <c r="H64" s="319">
        <v>67.5</v>
      </c>
      <c r="I64" s="317"/>
      <c r="J64" s="320">
        <v>330</v>
      </c>
    </row>
    <row r="65" spans="1:10" x14ac:dyDescent="0.2">
      <c r="A65" s="29">
        <v>3650</v>
      </c>
      <c r="B65" s="28" t="s">
        <v>98</v>
      </c>
      <c r="C65" s="27" t="s">
        <v>3</v>
      </c>
      <c r="D65" s="26">
        <v>9</v>
      </c>
      <c r="E65" s="277"/>
      <c r="F65" s="319">
        <v>0</v>
      </c>
      <c r="G65" s="319">
        <v>0</v>
      </c>
      <c r="H65" s="319">
        <v>0</v>
      </c>
      <c r="I65" s="317"/>
      <c r="J65" s="320">
        <v>243.1</v>
      </c>
    </row>
    <row r="66" spans="1:10" x14ac:dyDescent="0.2">
      <c r="A66" s="29">
        <v>3660</v>
      </c>
      <c r="B66" s="28" t="s">
        <v>97</v>
      </c>
      <c r="C66" s="27" t="s">
        <v>3</v>
      </c>
      <c r="D66" s="26">
        <v>10</v>
      </c>
      <c r="E66" s="277"/>
      <c r="F66" s="319">
        <v>0</v>
      </c>
      <c r="G66" s="319">
        <v>0</v>
      </c>
      <c r="H66" s="319">
        <v>0</v>
      </c>
      <c r="I66" s="317"/>
      <c r="J66" s="320">
        <v>422</v>
      </c>
    </row>
    <row r="67" spans="1:10" x14ac:dyDescent="0.2">
      <c r="A67" s="29">
        <v>3700</v>
      </c>
      <c r="B67" s="28" t="s">
        <v>96</v>
      </c>
      <c r="C67" s="27" t="s">
        <v>3</v>
      </c>
      <c r="D67" s="26">
        <v>9</v>
      </c>
      <c r="E67" s="277"/>
      <c r="F67" s="319">
        <v>405</v>
      </c>
      <c r="G67" s="319">
        <v>0</v>
      </c>
      <c r="H67" s="319">
        <v>46.95</v>
      </c>
      <c r="I67" s="317"/>
      <c r="J67" s="320">
        <v>451.95</v>
      </c>
    </row>
    <row r="68" spans="1:10" x14ac:dyDescent="0.2">
      <c r="A68" s="29">
        <v>3750</v>
      </c>
      <c r="B68" s="28" t="s">
        <v>95</v>
      </c>
      <c r="C68" s="27" t="s">
        <v>11</v>
      </c>
      <c r="D68" s="26">
        <v>4</v>
      </c>
      <c r="E68" s="277"/>
      <c r="F68" s="319">
        <v>0</v>
      </c>
      <c r="G68" s="319">
        <v>0</v>
      </c>
      <c r="H68" s="319">
        <v>0</v>
      </c>
      <c r="I68" s="317"/>
      <c r="J68" s="320">
        <v>413</v>
      </c>
    </row>
    <row r="69" spans="1:10" x14ac:dyDescent="0.2">
      <c r="A69" s="29">
        <v>3800</v>
      </c>
      <c r="B69" s="28" t="s">
        <v>94</v>
      </c>
      <c r="C69" s="27" t="s">
        <v>6</v>
      </c>
      <c r="D69" s="26">
        <v>6</v>
      </c>
      <c r="E69" s="277"/>
      <c r="F69" s="319">
        <v>419.11</v>
      </c>
      <c r="G69" s="319">
        <v>0</v>
      </c>
      <c r="H69" s="319">
        <v>60</v>
      </c>
      <c r="I69" s="317"/>
      <c r="J69" s="320">
        <v>479.11</v>
      </c>
    </row>
    <row r="70" spans="1:10" x14ac:dyDescent="0.2">
      <c r="A70" s="29">
        <v>3850</v>
      </c>
      <c r="B70" s="28" t="s">
        <v>93</v>
      </c>
      <c r="C70" s="27" t="s">
        <v>3</v>
      </c>
      <c r="D70" s="26">
        <v>9</v>
      </c>
      <c r="E70" s="277"/>
      <c r="F70" s="319">
        <v>0</v>
      </c>
      <c r="G70" s="319">
        <v>0</v>
      </c>
      <c r="H70" s="319">
        <v>0</v>
      </c>
      <c r="I70" s="317"/>
      <c r="J70" s="320">
        <v>223.34</v>
      </c>
    </row>
    <row r="71" spans="1:10" x14ac:dyDescent="0.2">
      <c r="A71" s="29">
        <v>3950</v>
      </c>
      <c r="B71" s="28" t="s">
        <v>92</v>
      </c>
      <c r="C71" s="27" t="s">
        <v>8</v>
      </c>
      <c r="D71" s="26">
        <v>3</v>
      </c>
      <c r="E71" s="277"/>
      <c r="F71" s="319">
        <v>0</v>
      </c>
      <c r="G71" s="319">
        <v>0</v>
      </c>
      <c r="H71" s="319">
        <v>0</v>
      </c>
      <c r="I71" s="317"/>
      <c r="J71" s="320">
        <v>427</v>
      </c>
    </row>
    <row r="72" spans="1:10" x14ac:dyDescent="0.2">
      <c r="A72" s="37">
        <v>4000</v>
      </c>
      <c r="B72" s="36" t="s">
        <v>91</v>
      </c>
      <c r="C72" s="27" t="s">
        <v>8</v>
      </c>
      <c r="D72" s="26">
        <v>7</v>
      </c>
      <c r="E72" s="277"/>
      <c r="F72" s="319">
        <v>243</v>
      </c>
      <c r="G72" s="319">
        <v>34</v>
      </c>
      <c r="H72" s="319">
        <v>71</v>
      </c>
      <c r="I72" s="317"/>
      <c r="J72" s="320">
        <v>382</v>
      </c>
    </row>
    <row r="73" spans="1:10" x14ac:dyDescent="0.2">
      <c r="A73" s="29">
        <v>4100</v>
      </c>
      <c r="B73" s="28" t="s">
        <v>90</v>
      </c>
      <c r="C73" s="27" t="s">
        <v>8</v>
      </c>
      <c r="D73" s="26">
        <v>2</v>
      </c>
      <c r="E73" s="277"/>
      <c r="F73" s="319">
        <v>0</v>
      </c>
      <c r="G73" s="319">
        <v>0</v>
      </c>
      <c r="H73" s="319">
        <v>0</v>
      </c>
      <c r="I73" s="317"/>
      <c r="J73" s="320">
        <v>487.19</v>
      </c>
    </row>
    <row r="74" spans="1:10" x14ac:dyDescent="0.2">
      <c r="A74" s="29">
        <v>4150</v>
      </c>
      <c r="B74" s="35" t="s">
        <v>89</v>
      </c>
      <c r="C74" s="27" t="s">
        <v>8</v>
      </c>
      <c r="D74" s="26">
        <v>3</v>
      </c>
      <c r="E74" s="277"/>
      <c r="F74" s="319">
        <v>0</v>
      </c>
      <c r="G74" s="319">
        <v>0</v>
      </c>
      <c r="H74" s="319">
        <v>0</v>
      </c>
      <c r="I74" s="317"/>
      <c r="J74" s="320">
        <v>343</v>
      </c>
    </row>
    <row r="75" spans="1:10" x14ac:dyDescent="0.2">
      <c r="A75" s="29">
        <v>4200</v>
      </c>
      <c r="B75" s="28" t="s">
        <v>88</v>
      </c>
      <c r="C75" s="27" t="s">
        <v>3</v>
      </c>
      <c r="D75" s="26">
        <v>11</v>
      </c>
      <c r="E75" s="277"/>
      <c r="F75" s="319">
        <v>280</v>
      </c>
      <c r="G75" s="319">
        <v>0</v>
      </c>
      <c r="H75" s="319">
        <v>0</v>
      </c>
      <c r="I75" s="317"/>
      <c r="J75" s="320">
        <v>335</v>
      </c>
    </row>
    <row r="76" spans="1:10" x14ac:dyDescent="0.2">
      <c r="A76" s="29">
        <v>4250</v>
      </c>
      <c r="B76" s="28" t="s">
        <v>87</v>
      </c>
      <c r="C76" s="27" t="s">
        <v>3</v>
      </c>
      <c r="D76" s="26">
        <v>8</v>
      </c>
      <c r="E76" s="277"/>
      <c r="F76" s="319">
        <v>180</v>
      </c>
      <c r="G76" s="319">
        <v>0</v>
      </c>
      <c r="H76" s="319">
        <v>0</v>
      </c>
      <c r="I76" s="317"/>
      <c r="J76" s="320">
        <v>180</v>
      </c>
    </row>
    <row r="77" spans="1:10" x14ac:dyDescent="0.2">
      <c r="A77" s="29">
        <v>4300</v>
      </c>
      <c r="B77" s="28" t="s">
        <v>86</v>
      </c>
      <c r="C77" s="27" t="s">
        <v>3</v>
      </c>
      <c r="D77" s="26">
        <v>10</v>
      </c>
      <c r="E77" s="277"/>
      <c r="F77" s="319">
        <v>0</v>
      </c>
      <c r="G77" s="319">
        <v>0</v>
      </c>
      <c r="H77" s="319">
        <v>0</v>
      </c>
      <c r="I77" s="317"/>
      <c r="J77" s="320">
        <v>269.2</v>
      </c>
    </row>
    <row r="78" spans="1:10" x14ac:dyDescent="0.2">
      <c r="A78" s="29">
        <v>4350</v>
      </c>
      <c r="B78" s="28" t="s">
        <v>85</v>
      </c>
      <c r="C78" s="27" t="s">
        <v>11</v>
      </c>
      <c r="D78" s="26">
        <v>4</v>
      </c>
      <c r="E78" s="277"/>
      <c r="F78" s="319">
        <v>165</v>
      </c>
      <c r="G78" s="319">
        <v>83</v>
      </c>
      <c r="H78" s="319">
        <v>130</v>
      </c>
      <c r="I78" s="317"/>
      <c r="J78" s="320">
        <v>378</v>
      </c>
    </row>
    <row r="79" spans="1:10" x14ac:dyDescent="0.2">
      <c r="A79" s="29">
        <v>4400</v>
      </c>
      <c r="B79" s="28" t="s">
        <v>84</v>
      </c>
      <c r="C79" s="27" t="s">
        <v>6</v>
      </c>
      <c r="D79" s="26">
        <v>4</v>
      </c>
      <c r="E79" s="277"/>
      <c r="F79" s="319">
        <v>0</v>
      </c>
      <c r="G79" s="319">
        <v>0</v>
      </c>
      <c r="H79" s="319">
        <v>0</v>
      </c>
      <c r="I79" s="317"/>
      <c r="J79" s="320">
        <v>446.46</v>
      </c>
    </row>
    <row r="80" spans="1:10" x14ac:dyDescent="0.2">
      <c r="A80" s="29">
        <v>4450</v>
      </c>
      <c r="B80" s="28" t="s">
        <v>83</v>
      </c>
      <c r="C80" s="27" t="s">
        <v>8</v>
      </c>
      <c r="D80" s="26">
        <v>2</v>
      </c>
      <c r="E80" s="277"/>
      <c r="F80" s="319">
        <v>0</v>
      </c>
      <c r="G80" s="319">
        <v>0</v>
      </c>
      <c r="H80" s="319">
        <v>0</v>
      </c>
      <c r="I80" s="317"/>
      <c r="J80" s="320">
        <v>406.12</v>
      </c>
    </row>
    <row r="81" spans="1:10" x14ac:dyDescent="0.2">
      <c r="A81" s="29">
        <v>4500</v>
      </c>
      <c r="B81" s="28" t="s">
        <v>82</v>
      </c>
      <c r="C81" s="27" t="s">
        <v>8</v>
      </c>
      <c r="D81" s="26">
        <v>3</v>
      </c>
      <c r="E81" s="277"/>
      <c r="F81" s="319">
        <v>0</v>
      </c>
      <c r="G81" s="319">
        <v>0</v>
      </c>
      <c r="H81" s="319">
        <v>0</v>
      </c>
      <c r="I81" s="317"/>
      <c r="J81" s="320">
        <v>420</v>
      </c>
    </row>
    <row r="82" spans="1:10" x14ac:dyDescent="0.2">
      <c r="A82" s="29">
        <v>4550</v>
      </c>
      <c r="B82" s="28" t="s">
        <v>81</v>
      </c>
      <c r="C82" s="27" t="s">
        <v>11</v>
      </c>
      <c r="D82" s="26">
        <v>10</v>
      </c>
      <c r="E82" s="277"/>
      <c r="F82" s="319">
        <v>439</v>
      </c>
      <c r="G82" s="319">
        <v>439</v>
      </c>
      <c r="H82" s="319">
        <v>0</v>
      </c>
      <c r="I82" s="317"/>
      <c r="J82" s="320">
        <v>439</v>
      </c>
    </row>
    <row r="83" spans="1:10" x14ac:dyDescent="0.2">
      <c r="A83" s="29">
        <v>4600</v>
      </c>
      <c r="B83" s="28" t="s">
        <v>80</v>
      </c>
      <c r="C83" s="27" t="s">
        <v>3</v>
      </c>
      <c r="D83" s="26">
        <v>10</v>
      </c>
      <c r="E83" s="277"/>
      <c r="F83" s="319">
        <v>310.5</v>
      </c>
      <c r="G83" s="319">
        <v>0</v>
      </c>
      <c r="H83" s="319">
        <v>0</v>
      </c>
      <c r="I83" s="317"/>
      <c r="J83" s="320">
        <v>310.5</v>
      </c>
    </row>
    <row r="84" spans="1:10" x14ac:dyDescent="0.2">
      <c r="A84" s="29">
        <v>4650</v>
      </c>
      <c r="B84" s="28" t="s">
        <v>79</v>
      </c>
      <c r="C84" s="27" t="s">
        <v>6</v>
      </c>
      <c r="D84" s="26">
        <v>5</v>
      </c>
      <c r="E84" s="277"/>
      <c r="F84" s="319">
        <v>253</v>
      </c>
      <c r="G84" s="319">
        <v>65</v>
      </c>
      <c r="H84" s="319">
        <v>65</v>
      </c>
      <c r="I84" s="317"/>
      <c r="J84" s="320">
        <v>383</v>
      </c>
    </row>
    <row r="85" spans="1:10" x14ac:dyDescent="0.2">
      <c r="A85" s="29">
        <v>4700</v>
      </c>
      <c r="B85" s="28" t="s">
        <v>78</v>
      </c>
      <c r="C85" s="27" t="s">
        <v>8</v>
      </c>
      <c r="D85" s="26">
        <v>2</v>
      </c>
      <c r="E85" s="277"/>
      <c r="F85" s="319">
        <v>0</v>
      </c>
      <c r="G85" s="319">
        <v>0</v>
      </c>
      <c r="H85" s="319">
        <v>0</v>
      </c>
      <c r="I85" s="317"/>
      <c r="J85" s="320">
        <v>399</v>
      </c>
    </row>
    <row r="86" spans="1:10" x14ac:dyDescent="0.2">
      <c r="A86" s="29">
        <v>4750</v>
      </c>
      <c r="B86" s="28" t="s">
        <v>77</v>
      </c>
      <c r="C86" s="27" t="s">
        <v>3</v>
      </c>
      <c r="D86" s="26">
        <v>11</v>
      </c>
      <c r="E86" s="277"/>
      <c r="F86" s="319">
        <v>0</v>
      </c>
      <c r="G86" s="319">
        <v>0</v>
      </c>
      <c r="H86" s="319">
        <v>0</v>
      </c>
      <c r="I86" s="317"/>
      <c r="J86" s="320">
        <v>357</v>
      </c>
    </row>
    <row r="87" spans="1:10" x14ac:dyDescent="0.2">
      <c r="A87" s="29">
        <v>4800</v>
      </c>
      <c r="B87" s="28" t="s">
        <v>76</v>
      </c>
      <c r="C87" s="27" t="s">
        <v>8</v>
      </c>
      <c r="D87" s="26">
        <v>2</v>
      </c>
      <c r="E87" s="277"/>
      <c r="F87" s="319">
        <v>268.74</v>
      </c>
      <c r="G87" s="319">
        <v>70.760000000000005</v>
      </c>
      <c r="H87" s="319">
        <v>28.88</v>
      </c>
      <c r="I87" s="317"/>
      <c r="J87" s="320">
        <v>268.74</v>
      </c>
    </row>
    <row r="88" spans="1:10" x14ac:dyDescent="0.2">
      <c r="A88" s="29">
        <v>4850</v>
      </c>
      <c r="B88" s="28" t="s">
        <v>75</v>
      </c>
      <c r="C88" s="27" t="s">
        <v>11</v>
      </c>
      <c r="D88" s="26">
        <v>4</v>
      </c>
      <c r="E88" s="277"/>
      <c r="F88" s="319">
        <v>271</v>
      </c>
      <c r="G88" s="319">
        <v>0</v>
      </c>
      <c r="H88" s="319">
        <v>0</v>
      </c>
      <c r="I88" s="317"/>
      <c r="J88" s="320">
        <v>271</v>
      </c>
    </row>
    <row r="89" spans="1:10" x14ac:dyDescent="0.2">
      <c r="A89" s="29">
        <v>4880</v>
      </c>
      <c r="B89" s="28" t="s">
        <v>74</v>
      </c>
      <c r="C89" s="27" t="s">
        <v>3</v>
      </c>
      <c r="D89" s="26">
        <v>4</v>
      </c>
      <c r="E89" s="277"/>
      <c r="F89" s="319">
        <v>0</v>
      </c>
      <c r="G89" s="319">
        <v>0</v>
      </c>
      <c r="H89" s="319">
        <v>0</v>
      </c>
      <c r="I89" s="317"/>
      <c r="J89" s="320">
        <v>400.55</v>
      </c>
    </row>
    <row r="90" spans="1:10" x14ac:dyDescent="0.2">
      <c r="A90" s="29">
        <v>4900</v>
      </c>
      <c r="B90" s="28" t="s">
        <v>73</v>
      </c>
      <c r="C90" s="27" t="s">
        <v>8</v>
      </c>
      <c r="D90" s="26">
        <v>7</v>
      </c>
      <c r="E90" s="277"/>
      <c r="F90" s="319">
        <v>0</v>
      </c>
      <c r="G90" s="319">
        <v>0</v>
      </c>
      <c r="H90" s="319">
        <v>0</v>
      </c>
      <c r="I90" s="317"/>
      <c r="J90" s="320">
        <v>330</v>
      </c>
    </row>
    <row r="91" spans="1:10" x14ac:dyDescent="0.2">
      <c r="A91" s="29">
        <v>4920</v>
      </c>
      <c r="B91" s="28" t="s">
        <v>72</v>
      </c>
      <c r="C91" s="27" t="s">
        <v>3</v>
      </c>
      <c r="D91" s="26">
        <v>10</v>
      </c>
      <c r="E91" s="277"/>
      <c r="F91" s="319">
        <v>0</v>
      </c>
      <c r="G91" s="319">
        <v>0</v>
      </c>
      <c r="H91" s="319">
        <v>0</v>
      </c>
      <c r="I91" s="317"/>
      <c r="J91" s="320">
        <v>337</v>
      </c>
    </row>
    <row r="92" spans="1:10" x14ac:dyDescent="0.2">
      <c r="A92" s="29">
        <v>4950</v>
      </c>
      <c r="B92" s="28" t="s">
        <v>71</v>
      </c>
      <c r="C92" s="27" t="s">
        <v>3</v>
      </c>
      <c r="D92" s="26">
        <v>9</v>
      </c>
      <c r="E92" s="277"/>
      <c r="F92" s="319">
        <v>223</v>
      </c>
      <c r="G92" s="319">
        <v>112</v>
      </c>
      <c r="H92" s="319">
        <v>0</v>
      </c>
      <c r="I92" s="317"/>
      <c r="J92" s="320">
        <v>335</v>
      </c>
    </row>
    <row r="93" spans="1:10" x14ac:dyDescent="0.2">
      <c r="A93" s="29">
        <v>5050</v>
      </c>
      <c r="B93" s="28" t="s">
        <v>70</v>
      </c>
      <c r="C93" s="27" t="s">
        <v>6</v>
      </c>
      <c r="D93" s="26">
        <v>4</v>
      </c>
      <c r="E93" s="277"/>
      <c r="F93" s="319">
        <v>305.57</v>
      </c>
      <c r="G93" s="319">
        <v>34.68</v>
      </c>
      <c r="H93" s="319">
        <v>0</v>
      </c>
      <c r="I93" s="317"/>
      <c r="J93" s="320">
        <v>340.25</v>
      </c>
    </row>
    <row r="94" spans="1:10" x14ac:dyDescent="0.2">
      <c r="A94" s="37">
        <v>5150</v>
      </c>
      <c r="B94" s="36" t="s">
        <v>69</v>
      </c>
      <c r="C94" s="27" t="s">
        <v>8</v>
      </c>
      <c r="D94" s="26">
        <v>2</v>
      </c>
      <c r="E94" s="277"/>
      <c r="F94" s="319">
        <v>0</v>
      </c>
      <c r="G94" s="319">
        <v>0</v>
      </c>
      <c r="H94" s="319">
        <v>0</v>
      </c>
      <c r="I94" s="317"/>
      <c r="J94" s="320">
        <v>540</v>
      </c>
    </row>
    <row r="95" spans="1:10" x14ac:dyDescent="0.2">
      <c r="A95" s="29">
        <v>5200</v>
      </c>
      <c r="B95" s="28" t="s">
        <v>68</v>
      </c>
      <c r="C95" s="27" t="s">
        <v>8</v>
      </c>
      <c r="D95" s="26">
        <v>3</v>
      </c>
      <c r="E95" s="277"/>
      <c r="F95" s="319">
        <v>460</v>
      </c>
      <c r="G95" s="319">
        <v>0</v>
      </c>
      <c r="H95" s="319">
        <v>0</v>
      </c>
      <c r="I95" s="317"/>
      <c r="J95" s="320">
        <v>460</v>
      </c>
    </row>
    <row r="96" spans="1:10" x14ac:dyDescent="0.2">
      <c r="A96" s="29">
        <v>5270</v>
      </c>
      <c r="B96" s="28" t="s">
        <v>67</v>
      </c>
      <c r="C96" s="27" t="s">
        <v>3</v>
      </c>
      <c r="D96" s="26">
        <v>4</v>
      </c>
      <c r="E96" s="277"/>
      <c r="F96" s="319">
        <v>162</v>
      </c>
      <c r="G96" s="319">
        <v>0</v>
      </c>
      <c r="H96" s="319">
        <v>0</v>
      </c>
      <c r="I96" s="317"/>
      <c r="J96" s="320">
        <v>162</v>
      </c>
    </row>
    <row r="97" spans="1:10" x14ac:dyDescent="0.2">
      <c r="A97" s="29">
        <v>5300</v>
      </c>
      <c r="B97" s="28" t="s">
        <v>66</v>
      </c>
      <c r="C97" s="27" t="s">
        <v>3</v>
      </c>
      <c r="D97" s="26">
        <v>11</v>
      </c>
      <c r="E97" s="277"/>
      <c r="F97" s="319">
        <v>0</v>
      </c>
      <c r="G97" s="319">
        <v>0</v>
      </c>
      <c r="H97" s="319">
        <v>0</v>
      </c>
      <c r="I97" s="317"/>
      <c r="J97" s="320">
        <v>401.2</v>
      </c>
    </row>
    <row r="98" spans="1:10" x14ac:dyDescent="0.2">
      <c r="A98" s="29">
        <v>5350</v>
      </c>
      <c r="B98" s="28" t="s">
        <v>65</v>
      </c>
      <c r="C98" s="27" t="s">
        <v>8</v>
      </c>
      <c r="D98" s="26">
        <v>2</v>
      </c>
      <c r="E98" s="277"/>
      <c r="F98" s="319">
        <v>297</v>
      </c>
      <c r="G98" s="319">
        <v>0</v>
      </c>
      <c r="H98" s="319">
        <v>0</v>
      </c>
      <c r="I98" s="317"/>
      <c r="J98" s="320">
        <v>297</v>
      </c>
    </row>
    <row r="99" spans="1:10" x14ac:dyDescent="0.2">
      <c r="A99" s="29">
        <v>5500</v>
      </c>
      <c r="B99" s="28" t="s">
        <v>64</v>
      </c>
      <c r="C99" s="27" t="s">
        <v>3</v>
      </c>
      <c r="D99" s="26">
        <v>10</v>
      </c>
      <c r="E99" s="38"/>
      <c r="F99" s="319">
        <v>192.19</v>
      </c>
      <c r="G99" s="319">
        <v>0</v>
      </c>
      <c r="H99" s="319">
        <v>0</v>
      </c>
      <c r="I99" s="317"/>
      <c r="J99" s="320">
        <v>192.19</v>
      </c>
    </row>
    <row r="100" spans="1:10" x14ac:dyDescent="0.2">
      <c r="A100" s="29">
        <v>5550</v>
      </c>
      <c r="B100" s="28" t="s">
        <v>63</v>
      </c>
      <c r="C100" s="27" t="s">
        <v>3</v>
      </c>
      <c r="D100" s="26">
        <v>9</v>
      </c>
      <c r="E100" s="277"/>
      <c r="F100" s="319">
        <v>108</v>
      </c>
      <c r="G100" s="319">
        <v>108</v>
      </c>
      <c r="H100" s="319">
        <v>0</v>
      </c>
      <c r="I100" s="317"/>
      <c r="J100" s="320">
        <v>116</v>
      </c>
    </row>
    <row r="101" spans="1:10" x14ac:dyDescent="0.2">
      <c r="A101" s="29">
        <v>5650</v>
      </c>
      <c r="B101" s="28" t="s">
        <v>62</v>
      </c>
      <c r="C101" s="27" t="s">
        <v>11</v>
      </c>
      <c r="D101" s="26">
        <v>11</v>
      </c>
      <c r="E101" s="277"/>
      <c r="F101" s="319">
        <v>0</v>
      </c>
      <c r="G101" s="319">
        <v>0</v>
      </c>
      <c r="H101" s="319">
        <v>0</v>
      </c>
      <c r="I101" s="317"/>
      <c r="J101" s="320">
        <v>290</v>
      </c>
    </row>
    <row r="102" spans="1:10" x14ac:dyDescent="0.2">
      <c r="A102" s="29">
        <v>5700</v>
      </c>
      <c r="B102" s="28" t="s">
        <v>61</v>
      </c>
      <c r="C102" s="27" t="s">
        <v>11</v>
      </c>
      <c r="D102" s="26">
        <v>11</v>
      </c>
      <c r="E102" s="277"/>
      <c r="F102" s="319">
        <v>40.520000000000003</v>
      </c>
      <c r="G102" s="319">
        <v>65.790000000000006</v>
      </c>
      <c r="H102" s="319">
        <v>60.8</v>
      </c>
      <c r="I102" s="317"/>
      <c r="J102" s="320">
        <v>502</v>
      </c>
    </row>
    <row r="103" spans="1:10" x14ac:dyDescent="0.2">
      <c r="A103" s="29">
        <v>5750</v>
      </c>
      <c r="B103" s="28" t="s">
        <v>60</v>
      </c>
      <c r="C103" s="27" t="s">
        <v>3</v>
      </c>
      <c r="D103" s="26">
        <v>11</v>
      </c>
      <c r="E103" s="277"/>
      <c r="F103" s="319">
        <v>0</v>
      </c>
      <c r="G103" s="319">
        <v>0</v>
      </c>
      <c r="H103" s="319">
        <v>0</v>
      </c>
      <c r="I103" s="317"/>
      <c r="J103" s="320">
        <v>385</v>
      </c>
    </row>
    <row r="104" spans="1:10" x14ac:dyDescent="0.2">
      <c r="A104" s="29">
        <v>5800</v>
      </c>
      <c r="B104" s="28" t="s">
        <v>59</v>
      </c>
      <c r="C104" s="27" t="s">
        <v>3</v>
      </c>
      <c r="D104" s="26">
        <v>10</v>
      </c>
      <c r="E104" s="277"/>
      <c r="F104" s="319">
        <v>0</v>
      </c>
      <c r="G104" s="319">
        <v>0</v>
      </c>
      <c r="H104" s="319">
        <v>0</v>
      </c>
      <c r="I104" s="317"/>
      <c r="J104" s="320">
        <v>258</v>
      </c>
    </row>
    <row r="105" spans="1:10" x14ac:dyDescent="0.2">
      <c r="A105" s="29">
        <v>5850</v>
      </c>
      <c r="B105" s="28" t="s">
        <v>58</v>
      </c>
      <c r="C105" s="27" t="s">
        <v>3</v>
      </c>
      <c r="D105" s="26">
        <v>10</v>
      </c>
      <c r="E105" s="277"/>
      <c r="F105" s="319">
        <v>360</v>
      </c>
      <c r="G105" s="319">
        <v>93</v>
      </c>
      <c r="H105" s="319">
        <v>0</v>
      </c>
      <c r="I105" s="317"/>
      <c r="J105" s="320">
        <v>453</v>
      </c>
    </row>
    <row r="106" spans="1:10" x14ac:dyDescent="0.2">
      <c r="A106" s="29">
        <v>5900</v>
      </c>
      <c r="B106" s="28" t="s">
        <v>57</v>
      </c>
      <c r="C106" s="27" t="s">
        <v>6</v>
      </c>
      <c r="D106" s="26">
        <v>5</v>
      </c>
      <c r="E106" s="277"/>
      <c r="F106" s="319">
        <v>0</v>
      </c>
      <c r="G106" s="319">
        <v>0</v>
      </c>
      <c r="H106" s="319">
        <v>0</v>
      </c>
      <c r="I106" s="317"/>
      <c r="J106" s="320">
        <v>325.18</v>
      </c>
    </row>
    <row r="107" spans="1:10" x14ac:dyDescent="0.2">
      <c r="A107" s="29">
        <v>5950</v>
      </c>
      <c r="B107" s="28" t="s">
        <v>56</v>
      </c>
      <c r="C107" s="27" t="s">
        <v>8</v>
      </c>
      <c r="D107" s="26">
        <v>2</v>
      </c>
      <c r="E107" s="277"/>
      <c r="F107" s="319">
        <v>0</v>
      </c>
      <c r="G107" s="319">
        <v>0</v>
      </c>
      <c r="H107" s="319">
        <v>0</v>
      </c>
      <c r="I107" s="317"/>
      <c r="J107" s="320">
        <v>280</v>
      </c>
    </row>
    <row r="108" spans="1:10" x14ac:dyDescent="0.2">
      <c r="A108" s="29">
        <v>6110</v>
      </c>
      <c r="B108" s="28" t="s">
        <v>55</v>
      </c>
      <c r="C108" s="27" t="s">
        <v>3</v>
      </c>
      <c r="D108" s="26">
        <v>10</v>
      </c>
      <c r="E108" s="277"/>
      <c r="F108" s="319">
        <v>195</v>
      </c>
      <c r="G108" s="319">
        <v>0</v>
      </c>
      <c r="H108" s="319">
        <v>0</v>
      </c>
      <c r="I108" s="317"/>
      <c r="J108" s="320">
        <v>195</v>
      </c>
    </row>
    <row r="109" spans="1:10" x14ac:dyDescent="0.2">
      <c r="A109" s="29">
        <v>6150</v>
      </c>
      <c r="B109" s="28" t="s">
        <v>54</v>
      </c>
      <c r="C109" s="27" t="s">
        <v>3</v>
      </c>
      <c r="D109" s="26">
        <v>4</v>
      </c>
      <c r="E109" s="277"/>
      <c r="F109" s="319">
        <v>195.7</v>
      </c>
      <c r="G109" s="319">
        <v>58.35</v>
      </c>
      <c r="H109" s="319">
        <v>82.4</v>
      </c>
      <c r="I109" s="317"/>
      <c r="J109" s="320">
        <v>336.45</v>
      </c>
    </row>
    <row r="110" spans="1:10" x14ac:dyDescent="0.2">
      <c r="A110" s="29">
        <v>6180</v>
      </c>
      <c r="B110" s="28" t="s">
        <v>53</v>
      </c>
      <c r="C110" s="27" t="s">
        <v>3</v>
      </c>
      <c r="D110" s="26">
        <v>11</v>
      </c>
      <c r="E110" s="277"/>
      <c r="F110" s="319">
        <v>0</v>
      </c>
      <c r="G110" s="319">
        <v>0</v>
      </c>
      <c r="H110" s="319">
        <v>0</v>
      </c>
      <c r="I110" s="317"/>
      <c r="J110" s="320">
        <v>578</v>
      </c>
    </row>
    <row r="111" spans="1:10" x14ac:dyDescent="0.2">
      <c r="A111" s="29">
        <v>6200</v>
      </c>
      <c r="B111" s="28" t="s">
        <v>52</v>
      </c>
      <c r="C111" s="27" t="s">
        <v>3</v>
      </c>
      <c r="D111" s="26">
        <v>11</v>
      </c>
      <c r="E111" s="277"/>
      <c r="F111" s="319">
        <v>0</v>
      </c>
      <c r="G111" s="319">
        <v>0</v>
      </c>
      <c r="H111" s="319">
        <v>0</v>
      </c>
      <c r="I111" s="317"/>
      <c r="J111" s="320">
        <v>290</v>
      </c>
    </row>
    <row r="112" spans="1:10" x14ac:dyDescent="0.2">
      <c r="A112" s="29">
        <v>6250</v>
      </c>
      <c r="B112" s="28" t="s">
        <v>51</v>
      </c>
      <c r="C112" s="27" t="s">
        <v>8</v>
      </c>
      <c r="D112" s="26">
        <v>3</v>
      </c>
      <c r="E112" s="277"/>
      <c r="F112" s="319">
        <v>169.2</v>
      </c>
      <c r="G112" s="319">
        <v>91.4</v>
      </c>
      <c r="H112" s="319">
        <v>91.4</v>
      </c>
      <c r="I112" s="317"/>
      <c r="J112" s="320">
        <v>352</v>
      </c>
    </row>
    <row r="113" spans="1:10" x14ac:dyDescent="0.2">
      <c r="A113" s="29">
        <v>6350</v>
      </c>
      <c r="B113" s="28" t="s">
        <v>50</v>
      </c>
      <c r="C113" s="27" t="s">
        <v>8</v>
      </c>
      <c r="D113" s="26">
        <v>7</v>
      </c>
      <c r="E113" s="277"/>
      <c r="F113" s="319">
        <v>0</v>
      </c>
      <c r="G113" s="319">
        <v>0</v>
      </c>
      <c r="H113" s="319">
        <v>0</v>
      </c>
      <c r="I113" s="317"/>
      <c r="J113" s="320">
        <v>322</v>
      </c>
    </row>
    <row r="114" spans="1:10" x14ac:dyDescent="0.2">
      <c r="A114" s="29">
        <v>6370</v>
      </c>
      <c r="B114" s="28" t="s">
        <v>49</v>
      </c>
      <c r="C114" s="27" t="s">
        <v>8</v>
      </c>
      <c r="D114" s="26">
        <v>2</v>
      </c>
      <c r="E114" s="277"/>
      <c r="F114" s="319">
        <v>0</v>
      </c>
      <c r="G114" s="319">
        <v>0</v>
      </c>
      <c r="H114" s="319">
        <v>0</v>
      </c>
      <c r="I114" s="317"/>
      <c r="J114" s="320">
        <v>480</v>
      </c>
    </row>
    <row r="115" spans="1:10" x14ac:dyDescent="0.2">
      <c r="A115" s="29">
        <v>6400</v>
      </c>
      <c r="B115" s="28" t="s">
        <v>48</v>
      </c>
      <c r="C115" s="27" t="s">
        <v>6</v>
      </c>
      <c r="D115" s="26">
        <v>4</v>
      </c>
      <c r="E115" s="277"/>
      <c r="F115" s="319">
        <v>225</v>
      </c>
      <c r="G115" s="319">
        <v>112</v>
      </c>
      <c r="H115" s="319">
        <v>0</v>
      </c>
      <c r="I115" s="317"/>
      <c r="J115" s="320">
        <v>354</v>
      </c>
    </row>
    <row r="116" spans="1:10" x14ac:dyDescent="0.2">
      <c r="A116" s="29">
        <v>6470</v>
      </c>
      <c r="B116" s="28" t="s">
        <v>47</v>
      </c>
      <c r="C116" s="27" t="s">
        <v>3</v>
      </c>
      <c r="D116" s="26">
        <v>4</v>
      </c>
      <c r="E116" s="277"/>
      <c r="F116" s="319">
        <v>110.4</v>
      </c>
      <c r="G116" s="319">
        <v>74.5</v>
      </c>
      <c r="H116" s="319">
        <v>74.5</v>
      </c>
      <c r="I116" s="317"/>
      <c r="J116" s="320">
        <v>276</v>
      </c>
    </row>
    <row r="117" spans="1:10" x14ac:dyDescent="0.2">
      <c r="A117" s="29">
        <v>6550</v>
      </c>
      <c r="B117" s="28" t="s">
        <v>46</v>
      </c>
      <c r="C117" s="27" t="s">
        <v>8</v>
      </c>
      <c r="D117" s="26">
        <v>3</v>
      </c>
      <c r="E117" s="277"/>
      <c r="F117" s="319">
        <v>0</v>
      </c>
      <c r="G117" s="319">
        <v>0</v>
      </c>
      <c r="H117" s="319">
        <v>0</v>
      </c>
      <c r="I117" s="317"/>
      <c r="J117" s="320">
        <v>493.02</v>
      </c>
    </row>
    <row r="118" spans="1:10" x14ac:dyDescent="0.2">
      <c r="A118" s="29">
        <v>6610</v>
      </c>
      <c r="B118" s="28" t="s">
        <v>45</v>
      </c>
      <c r="C118" s="27" t="s">
        <v>11</v>
      </c>
      <c r="D118" s="26">
        <v>4</v>
      </c>
      <c r="E118" s="277"/>
      <c r="F118" s="319">
        <v>380</v>
      </c>
      <c r="G118" s="319">
        <v>0</v>
      </c>
      <c r="H118" s="319">
        <v>0</v>
      </c>
      <c r="I118" s="317"/>
      <c r="J118" s="320">
        <v>380</v>
      </c>
    </row>
    <row r="119" spans="1:10" x14ac:dyDescent="0.2">
      <c r="A119" s="29">
        <v>6650</v>
      </c>
      <c r="B119" s="28" t="s">
        <v>44</v>
      </c>
      <c r="C119" s="27" t="s">
        <v>8</v>
      </c>
      <c r="D119" s="26">
        <v>3</v>
      </c>
      <c r="E119" s="277"/>
      <c r="F119" s="319">
        <v>382</v>
      </c>
      <c r="G119" s="319">
        <v>0</v>
      </c>
      <c r="H119" s="319">
        <v>0</v>
      </c>
      <c r="I119" s="317"/>
      <c r="J119" s="320">
        <v>382</v>
      </c>
    </row>
    <row r="120" spans="1:10" x14ac:dyDescent="0.2">
      <c r="A120" s="37">
        <v>6700</v>
      </c>
      <c r="B120" s="36" t="s">
        <v>43</v>
      </c>
      <c r="C120" s="27" t="s">
        <v>8</v>
      </c>
      <c r="D120" s="26">
        <v>3</v>
      </c>
      <c r="E120" s="277"/>
      <c r="F120" s="319">
        <v>279</v>
      </c>
      <c r="G120" s="319">
        <v>44</v>
      </c>
      <c r="H120" s="319">
        <v>44</v>
      </c>
      <c r="I120" s="317"/>
      <c r="J120" s="320">
        <v>367</v>
      </c>
    </row>
    <row r="121" spans="1:10" x14ac:dyDescent="0.2">
      <c r="A121" s="29">
        <v>6900</v>
      </c>
      <c r="B121" s="35" t="s">
        <v>42</v>
      </c>
      <c r="C121" s="27" t="s">
        <v>6</v>
      </c>
      <c r="D121" s="26">
        <v>4</v>
      </c>
      <c r="E121" s="277"/>
      <c r="F121" s="319">
        <v>0</v>
      </c>
      <c r="G121" s="319">
        <v>0</v>
      </c>
      <c r="H121" s="319">
        <v>0</v>
      </c>
      <c r="I121" s="317"/>
      <c r="J121" s="320">
        <v>360</v>
      </c>
    </row>
    <row r="122" spans="1:10" x14ac:dyDescent="0.2">
      <c r="A122" s="29">
        <v>6950</v>
      </c>
      <c r="B122" s="28" t="s">
        <v>41</v>
      </c>
      <c r="C122" s="27" t="s">
        <v>6</v>
      </c>
      <c r="D122" s="26">
        <v>5</v>
      </c>
      <c r="E122" s="277"/>
      <c r="F122" s="319">
        <v>0</v>
      </c>
      <c r="G122" s="319">
        <v>0</v>
      </c>
      <c r="H122" s="319">
        <v>0</v>
      </c>
      <c r="I122" s="317"/>
      <c r="J122" s="320">
        <v>281</v>
      </c>
    </row>
    <row r="123" spans="1:10" x14ac:dyDescent="0.2">
      <c r="A123" s="29">
        <v>7000</v>
      </c>
      <c r="B123" s="28" t="s">
        <v>40</v>
      </c>
      <c r="C123" s="27" t="s">
        <v>11</v>
      </c>
      <c r="D123" s="26">
        <v>4</v>
      </c>
      <c r="E123" s="277"/>
      <c r="F123" s="319">
        <v>0</v>
      </c>
      <c r="G123" s="319">
        <v>0</v>
      </c>
      <c r="H123" s="319">
        <v>0</v>
      </c>
      <c r="I123" s="317"/>
      <c r="J123" s="320">
        <v>332.6</v>
      </c>
    </row>
    <row r="124" spans="1:10" x14ac:dyDescent="0.2">
      <c r="A124" s="29">
        <v>7050</v>
      </c>
      <c r="B124" s="28" t="s">
        <v>39</v>
      </c>
      <c r="C124" s="27" t="s">
        <v>3</v>
      </c>
      <c r="D124" s="26">
        <v>10</v>
      </c>
      <c r="E124" s="277"/>
      <c r="F124" s="319">
        <v>240</v>
      </c>
      <c r="G124" s="319">
        <v>92</v>
      </c>
      <c r="H124" s="319">
        <v>0</v>
      </c>
      <c r="I124" s="317"/>
      <c r="J124" s="320">
        <v>332</v>
      </c>
    </row>
    <row r="125" spans="1:10" x14ac:dyDescent="0.2">
      <c r="A125" s="29">
        <v>7100</v>
      </c>
      <c r="B125" s="28" t="s">
        <v>38</v>
      </c>
      <c r="C125" s="27" t="s">
        <v>8</v>
      </c>
      <c r="D125" s="26">
        <v>2</v>
      </c>
      <c r="E125" s="277"/>
      <c r="F125" s="319">
        <v>0</v>
      </c>
      <c r="G125" s="319">
        <v>0</v>
      </c>
      <c r="H125" s="319">
        <v>0</v>
      </c>
      <c r="I125" s="317"/>
      <c r="J125" s="320">
        <v>402</v>
      </c>
    </row>
    <row r="126" spans="1:10" x14ac:dyDescent="0.2">
      <c r="A126" s="29">
        <v>7150</v>
      </c>
      <c r="B126" s="28" t="s">
        <v>37</v>
      </c>
      <c r="C126" s="27" t="s">
        <v>8</v>
      </c>
      <c r="D126" s="26">
        <v>3</v>
      </c>
      <c r="E126" s="277"/>
      <c r="F126" s="319">
        <v>189.7</v>
      </c>
      <c r="G126" s="319">
        <v>28.8</v>
      </c>
      <c r="H126" s="319">
        <v>53.42</v>
      </c>
      <c r="I126" s="317"/>
      <c r="J126" s="320">
        <v>331.8</v>
      </c>
    </row>
    <row r="127" spans="1:10" x14ac:dyDescent="0.2">
      <c r="A127" s="29">
        <v>7210</v>
      </c>
      <c r="B127" s="28" t="s">
        <v>36</v>
      </c>
      <c r="C127" s="27" t="s">
        <v>8</v>
      </c>
      <c r="D127" s="26">
        <v>1</v>
      </c>
      <c r="E127" s="277"/>
      <c r="F127" s="319">
        <v>363</v>
      </c>
      <c r="G127" s="319">
        <v>0</v>
      </c>
      <c r="H127" s="319">
        <v>0</v>
      </c>
      <c r="I127" s="317"/>
      <c r="J127" s="320">
        <v>363</v>
      </c>
    </row>
    <row r="128" spans="1:10" x14ac:dyDescent="0.2">
      <c r="A128" s="29">
        <v>7310</v>
      </c>
      <c r="B128" s="28" t="s">
        <v>35</v>
      </c>
      <c r="C128" s="27" t="s">
        <v>3</v>
      </c>
      <c r="D128" s="26">
        <v>4</v>
      </c>
      <c r="E128" s="277"/>
      <c r="F128" s="319">
        <v>0</v>
      </c>
      <c r="G128" s="319">
        <v>0</v>
      </c>
      <c r="H128" s="319">
        <v>0</v>
      </c>
      <c r="I128" s="317"/>
      <c r="J128" s="320">
        <v>276</v>
      </c>
    </row>
    <row r="129" spans="1:10" x14ac:dyDescent="0.2">
      <c r="A129" s="29">
        <v>7350</v>
      </c>
      <c r="B129" s="28" t="s">
        <v>34</v>
      </c>
      <c r="C129" s="27" t="s">
        <v>3</v>
      </c>
      <c r="D129" s="26">
        <v>10</v>
      </c>
      <c r="E129" s="277"/>
      <c r="F129" s="319">
        <v>187.4</v>
      </c>
      <c r="G129" s="319">
        <v>0</v>
      </c>
      <c r="H129" s="319">
        <v>0</v>
      </c>
      <c r="I129" s="317"/>
      <c r="J129" s="320">
        <v>187.4</v>
      </c>
    </row>
    <row r="130" spans="1:10" x14ac:dyDescent="0.2">
      <c r="A130" s="29">
        <v>7400</v>
      </c>
      <c r="B130" s="28" t="s">
        <v>33</v>
      </c>
      <c r="C130" s="27" t="s">
        <v>3</v>
      </c>
      <c r="D130" s="26">
        <v>10</v>
      </c>
      <c r="E130" s="277"/>
      <c r="F130" s="319">
        <v>204.55</v>
      </c>
      <c r="G130" s="319">
        <v>0</v>
      </c>
      <c r="H130" s="319">
        <v>0</v>
      </c>
      <c r="I130" s="317"/>
      <c r="J130" s="320">
        <v>204.55</v>
      </c>
    </row>
    <row r="131" spans="1:10" x14ac:dyDescent="0.2">
      <c r="A131" s="29">
        <v>7450</v>
      </c>
      <c r="B131" s="28" t="s">
        <v>32</v>
      </c>
      <c r="C131" s="27" t="s">
        <v>3</v>
      </c>
      <c r="D131" s="26">
        <v>9</v>
      </c>
      <c r="E131" s="277"/>
      <c r="F131" s="319">
        <v>333</v>
      </c>
      <c r="G131" s="319">
        <v>110</v>
      </c>
      <c r="H131" s="319">
        <v>0</v>
      </c>
      <c r="I131" s="317"/>
      <c r="J131" s="320">
        <v>443</v>
      </c>
    </row>
    <row r="132" spans="1:10" x14ac:dyDescent="0.2">
      <c r="A132" s="29">
        <v>7510</v>
      </c>
      <c r="B132" s="28" t="s">
        <v>31</v>
      </c>
      <c r="C132" s="27" t="s">
        <v>3</v>
      </c>
      <c r="D132" s="26">
        <v>11</v>
      </c>
      <c r="E132" s="277"/>
      <c r="F132" s="319">
        <v>335</v>
      </c>
      <c r="G132" s="319">
        <v>0</v>
      </c>
      <c r="H132" s="319">
        <v>0</v>
      </c>
      <c r="I132" s="317"/>
      <c r="J132" s="320">
        <v>335</v>
      </c>
    </row>
    <row r="133" spans="1:10" x14ac:dyDescent="0.2">
      <c r="A133" s="29">
        <v>7550</v>
      </c>
      <c r="B133" s="28" t="s">
        <v>30</v>
      </c>
      <c r="C133" s="27" t="s">
        <v>11</v>
      </c>
      <c r="D133" s="26">
        <v>5</v>
      </c>
      <c r="E133" s="277"/>
      <c r="F133" s="319">
        <v>0</v>
      </c>
      <c r="G133" s="319">
        <v>0</v>
      </c>
      <c r="H133" s="319">
        <v>0</v>
      </c>
      <c r="I133" s="317"/>
      <c r="J133" s="320">
        <v>378.95</v>
      </c>
    </row>
    <row r="134" spans="1:10" x14ac:dyDescent="0.2">
      <c r="A134" s="29">
        <v>7620</v>
      </c>
      <c r="B134" s="28" t="s">
        <v>29</v>
      </c>
      <c r="C134" s="27" t="s">
        <v>11</v>
      </c>
      <c r="D134" s="26">
        <v>11</v>
      </c>
      <c r="E134" s="277"/>
      <c r="F134" s="319">
        <v>396</v>
      </c>
      <c r="G134" s="319">
        <v>98</v>
      </c>
      <c r="H134" s="319">
        <v>0</v>
      </c>
      <c r="I134" s="317"/>
      <c r="J134" s="320">
        <v>452</v>
      </c>
    </row>
    <row r="135" spans="1:10" x14ac:dyDescent="0.2">
      <c r="A135" s="29">
        <v>7640</v>
      </c>
      <c r="B135" s="28" t="s">
        <v>28</v>
      </c>
      <c r="C135" s="27" t="s">
        <v>3</v>
      </c>
      <c r="D135" s="26">
        <v>10</v>
      </c>
      <c r="E135" s="277"/>
      <c r="F135" s="319">
        <v>0</v>
      </c>
      <c r="G135" s="319">
        <v>0</v>
      </c>
      <c r="H135" s="319">
        <v>0</v>
      </c>
      <c r="I135" s="317"/>
      <c r="J135" s="320">
        <v>378</v>
      </c>
    </row>
    <row r="136" spans="1:10" x14ac:dyDescent="0.2">
      <c r="A136" s="29">
        <v>7650</v>
      </c>
      <c r="B136" s="28" t="s">
        <v>27</v>
      </c>
      <c r="C136" s="27" t="s">
        <v>3</v>
      </c>
      <c r="D136" s="26">
        <v>10</v>
      </c>
      <c r="E136" s="277"/>
      <c r="F136" s="319">
        <v>100</v>
      </c>
      <c r="G136" s="319">
        <v>75</v>
      </c>
      <c r="H136" s="319">
        <v>19</v>
      </c>
      <c r="I136" s="317"/>
      <c r="J136" s="320">
        <v>175</v>
      </c>
    </row>
    <row r="137" spans="1:10" x14ac:dyDescent="0.2">
      <c r="A137" s="29">
        <v>7700</v>
      </c>
      <c r="B137" s="28" t="s">
        <v>26</v>
      </c>
      <c r="C137" s="27" t="s">
        <v>3</v>
      </c>
      <c r="D137" s="26">
        <v>8</v>
      </c>
      <c r="E137" s="277"/>
      <c r="F137" s="319">
        <v>188</v>
      </c>
      <c r="G137" s="319">
        <v>0</v>
      </c>
      <c r="H137" s="319">
        <v>0</v>
      </c>
      <c r="I137" s="317"/>
      <c r="J137" s="320">
        <v>188</v>
      </c>
    </row>
    <row r="138" spans="1:10" x14ac:dyDescent="0.2">
      <c r="A138" s="29">
        <v>7750</v>
      </c>
      <c r="B138" s="28" t="s">
        <v>25</v>
      </c>
      <c r="C138" s="27" t="s">
        <v>3</v>
      </c>
      <c r="D138" s="26">
        <v>4</v>
      </c>
      <c r="E138" s="277"/>
      <c r="F138" s="319">
        <v>90</v>
      </c>
      <c r="G138" s="319">
        <v>90</v>
      </c>
      <c r="H138" s="319">
        <v>90</v>
      </c>
      <c r="I138" s="317"/>
      <c r="J138" s="320">
        <v>270</v>
      </c>
    </row>
    <row r="139" spans="1:10" x14ac:dyDescent="0.2">
      <c r="A139" s="29">
        <v>7800</v>
      </c>
      <c r="B139" s="28" t="s">
        <v>24</v>
      </c>
      <c r="C139" s="27" t="s">
        <v>3</v>
      </c>
      <c r="D139" s="26">
        <v>9</v>
      </c>
      <c r="E139" s="277"/>
      <c r="F139" s="319">
        <v>128</v>
      </c>
      <c r="G139" s="319">
        <v>141</v>
      </c>
      <c r="H139" s="319">
        <v>0</v>
      </c>
      <c r="I139" s="317"/>
      <c r="J139" s="320">
        <v>269</v>
      </c>
    </row>
    <row r="140" spans="1:10" x14ac:dyDescent="0.2">
      <c r="A140" s="29">
        <v>7850</v>
      </c>
      <c r="B140" s="28" t="s">
        <v>23</v>
      </c>
      <c r="C140" s="27" t="s">
        <v>3</v>
      </c>
      <c r="D140" s="26">
        <v>9</v>
      </c>
      <c r="E140" s="277"/>
      <c r="F140" s="319">
        <v>0</v>
      </c>
      <c r="G140" s="319">
        <v>0</v>
      </c>
      <c r="H140" s="319">
        <v>0</v>
      </c>
      <c r="I140" s="317"/>
      <c r="J140" s="320">
        <v>390</v>
      </c>
    </row>
    <row r="141" spans="1:10" x14ac:dyDescent="0.2">
      <c r="A141" s="29">
        <v>7900</v>
      </c>
      <c r="B141" s="28" t="s">
        <v>22</v>
      </c>
      <c r="C141" s="27" t="s">
        <v>3</v>
      </c>
      <c r="D141" s="26">
        <v>10</v>
      </c>
      <c r="E141" s="277"/>
      <c r="F141" s="319">
        <v>431</v>
      </c>
      <c r="G141" s="319">
        <v>0</v>
      </c>
      <c r="H141" s="319">
        <v>0</v>
      </c>
      <c r="I141" s="317"/>
      <c r="J141" s="320">
        <v>431</v>
      </c>
    </row>
    <row r="142" spans="1:10" x14ac:dyDescent="0.2">
      <c r="A142" s="29">
        <v>7950</v>
      </c>
      <c r="B142" s="28" t="s">
        <v>21</v>
      </c>
      <c r="C142" s="27" t="s">
        <v>3</v>
      </c>
      <c r="D142" s="26">
        <v>9</v>
      </c>
      <c r="E142" s="277"/>
      <c r="F142" s="319">
        <v>220</v>
      </c>
      <c r="G142" s="319">
        <v>0</v>
      </c>
      <c r="H142" s="319">
        <v>0</v>
      </c>
      <c r="I142" s="317"/>
      <c r="J142" s="320">
        <v>220</v>
      </c>
    </row>
    <row r="143" spans="1:10" x14ac:dyDescent="0.2">
      <c r="A143" s="29">
        <v>8000</v>
      </c>
      <c r="B143" s="35" t="s">
        <v>20</v>
      </c>
      <c r="C143" s="27" t="s">
        <v>8</v>
      </c>
      <c r="D143" s="26">
        <v>3</v>
      </c>
      <c r="E143" s="277"/>
      <c r="F143" s="319">
        <v>0</v>
      </c>
      <c r="G143" s="319">
        <v>0</v>
      </c>
      <c r="H143" s="319">
        <v>0</v>
      </c>
      <c r="I143" s="317"/>
      <c r="J143" s="320">
        <v>329</v>
      </c>
    </row>
    <row r="144" spans="1:10" x14ac:dyDescent="0.2">
      <c r="A144" s="29">
        <v>8020</v>
      </c>
      <c r="B144" s="28" t="s">
        <v>19</v>
      </c>
      <c r="C144" s="27" t="s">
        <v>3</v>
      </c>
      <c r="D144" s="26">
        <v>11</v>
      </c>
      <c r="E144" s="277"/>
      <c r="F144" s="319">
        <v>310</v>
      </c>
      <c r="G144" s="319">
        <v>0</v>
      </c>
      <c r="H144" s="319">
        <v>0</v>
      </c>
      <c r="I144" s="317"/>
      <c r="J144" s="320">
        <v>310</v>
      </c>
    </row>
    <row r="145" spans="1:10" x14ac:dyDescent="0.2">
      <c r="A145" s="29">
        <v>8050</v>
      </c>
      <c r="B145" s="28" t="s">
        <v>18</v>
      </c>
      <c r="C145" s="27" t="s">
        <v>8</v>
      </c>
      <c r="D145" s="26">
        <v>2</v>
      </c>
      <c r="E145" s="277"/>
      <c r="F145" s="319">
        <v>0</v>
      </c>
      <c r="G145" s="319">
        <v>0</v>
      </c>
      <c r="H145" s="319">
        <v>0</v>
      </c>
      <c r="I145" s="317"/>
      <c r="J145" s="320">
        <v>449</v>
      </c>
    </row>
    <row r="146" spans="1:10" x14ac:dyDescent="0.2">
      <c r="A146" s="29">
        <v>8100</v>
      </c>
      <c r="B146" s="28" t="s">
        <v>17</v>
      </c>
      <c r="C146" s="27" t="s">
        <v>3</v>
      </c>
      <c r="D146" s="26">
        <v>9</v>
      </c>
      <c r="E146" s="277"/>
      <c r="F146" s="319">
        <v>165</v>
      </c>
      <c r="G146" s="319">
        <v>82</v>
      </c>
      <c r="H146" s="319">
        <v>0</v>
      </c>
      <c r="I146" s="317"/>
      <c r="J146" s="320">
        <v>247</v>
      </c>
    </row>
    <row r="147" spans="1:10" x14ac:dyDescent="0.2">
      <c r="A147" s="29">
        <v>8150</v>
      </c>
      <c r="B147" s="28" t="s">
        <v>16</v>
      </c>
      <c r="C147" s="27" t="s">
        <v>3</v>
      </c>
      <c r="D147" s="26">
        <v>10</v>
      </c>
      <c r="E147" s="277"/>
      <c r="F147" s="319">
        <v>342</v>
      </c>
      <c r="G147" s="319">
        <v>0</v>
      </c>
      <c r="H147" s="319">
        <v>0</v>
      </c>
      <c r="I147" s="317"/>
      <c r="J147" s="320">
        <v>342</v>
      </c>
    </row>
    <row r="148" spans="1:10" x14ac:dyDescent="0.2">
      <c r="A148" s="29">
        <v>8200</v>
      </c>
      <c r="B148" s="28" t="s">
        <v>15</v>
      </c>
      <c r="C148" s="27" t="s">
        <v>3</v>
      </c>
      <c r="D148" s="26">
        <v>10</v>
      </c>
      <c r="E148" s="277"/>
      <c r="F148" s="319">
        <v>200</v>
      </c>
      <c r="G148" s="319">
        <v>0</v>
      </c>
      <c r="H148" s="319">
        <v>0</v>
      </c>
      <c r="I148" s="317"/>
      <c r="J148" s="320">
        <v>200</v>
      </c>
    </row>
    <row r="149" spans="1:10" x14ac:dyDescent="0.2">
      <c r="A149" s="29">
        <v>8250</v>
      </c>
      <c r="B149" s="28" t="s">
        <v>14</v>
      </c>
      <c r="C149" s="27" t="s">
        <v>8</v>
      </c>
      <c r="D149" s="26">
        <v>2</v>
      </c>
      <c r="E149" s="277"/>
      <c r="F149" s="319">
        <v>0</v>
      </c>
      <c r="G149" s="319">
        <v>0</v>
      </c>
      <c r="H149" s="319">
        <v>0</v>
      </c>
      <c r="I149" s="317"/>
      <c r="J149" s="320">
        <v>473</v>
      </c>
    </row>
    <row r="150" spans="1:10" x14ac:dyDescent="0.2">
      <c r="A150" s="29">
        <v>8350</v>
      </c>
      <c r="B150" s="28" t="s">
        <v>13</v>
      </c>
      <c r="C150" s="27" t="s">
        <v>6</v>
      </c>
      <c r="D150" s="26">
        <v>4</v>
      </c>
      <c r="E150" s="277"/>
      <c r="F150" s="319">
        <v>0</v>
      </c>
      <c r="G150" s="319">
        <v>0</v>
      </c>
      <c r="H150" s="319">
        <v>0</v>
      </c>
      <c r="I150" s="317"/>
      <c r="J150" s="320">
        <v>292.72000000000003</v>
      </c>
    </row>
    <row r="151" spans="1:10" x14ac:dyDescent="0.2">
      <c r="A151" s="29">
        <v>8400</v>
      </c>
      <c r="B151" s="28" t="s">
        <v>12</v>
      </c>
      <c r="C151" s="27" t="s">
        <v>11</v>
      </c>
      <c r="D151" s="26">
        <v>6</v>
      </c>
      <c r="E151" s="277"/>
      <c r="F151" s="319">
        <v>0</v>
      </c>
      <c r="G151" s="319">
        <v>0</v>
      </c>
      <c r="H151" s="319">
        <v>0</v>
      </c>
      <c r="I151" s="317"/>
      <c r="J151" s="320">
        <v>442</v>
      </c>
    </row>
    <row r="152" spans="1:10" x14ac:dyDescent="0.2">
      <c r="A152" s="29">
        <v>8450</v>
      </c>
      <c r="B152" s="28" t="s">
        <v>10</v>
      </c>
      <c r="C152" s="27" t="s">
        <v>6</v>
      </c>
      <c r="D152" s="26">
        <v>5</v>
      </c>
      <c r="E152" s="277"/>
      <c r="F152" s="319">
        <v>0</v>
      </c>
      <c r="G152" s="319">
        <v>0</v>
      </c>
      <c r="H152" s="319">
        <v>0</v>
      </c>
      <c r="I152" s="317"/>
      <c r="J152" s="320">
        <v>391</v>
      </c>
    </row>
    <row r="153" spans="1:10" x14ac:dyDescent="0.2">
      <c r="A153" s="29">
        <v>8500</v>
      </c>
      <c r="B153" s="35" t="s">
        <v>9</v>
      </c>
      <c r="C153" s="27" t="s">
        <v>8</v>
      </c>
      <c r="D153" s="26">
        <v>2</v>
      </c>
      <c r="E153" s="277"/>
      <c r="F153" s="319">
        <v>0</v>
      </c>
      <c r="G153" s="319">
        <v>0</v>
      </c>
      <c r="H153" s="319">
        <v>0</v>
      </c>
      <c r="I153" s="317"/>
      <c r="J153" s="320">
        <v>418.65</v>
      </c>
    </row>
    <row r="154" spans="1:10" x14ac:dyDescent="0.2">
      <c r="A154" s="29">
        <v>8550</v>
      </c>
      <c r="B154" s="28" t="s">
        <v>7</v>
      </c>
      <c r="C154" s="27" t="s">
        <v>6</v>
      </c>
      <c r="D154" s="26">
        <v>7</v>
      </c>
      <c r="E154" s="277"/>
      <c r="F154" s="319">
        <v>305</v>
      </c>
      <c r="G154" s="319">
        <v>74</v>
      </c>
      <c r="H154" s="319">
        <v>74</v>
      </c>
      <c r="I154" s="317"/>
      <c r="J154" s="320">
        <v>483</v>
      </c>
    </row>
    <row r="155" spans="1:10" x14ac:dyDescent="0.2">
      <c r="A155" s="29">
        <v>8710</v>
      </c>
      <c r="B155" s="35" t="s">
        <v>5</v>
      </c>
      <c r="C155" s="27" t="s">
        <v>3</v>
      </c>
      <c r="D155" s="26">
        <v>11</v>
      </c>
      <c r="E155" s="277"/>
      <c r="F155" s="319">
        <v>0</v>
      </c>
      <c r="G155" s="319">
        <v>0</v>
      </c>
      <c r="H155" s="319">
        <v>0</v>
      </c>
      <c r="I155" s="317"/>
      <c r="J155" s="320">
        <v>300</v>
      </c>
    </row>
    <row r="156" spans="1:10" x14ac:dyDescent="0.2">
      <c r="A156" s="29">
        <v>8750</v>
      </c>
      <c r="B156" s="28" t="s">
        <v>4</v>
      </c>
      <c r="C156" s="27" t="s">
        <v>3</v>
      </c>
      <c r="D156" s="26">
        <v>11</v>
      </c>
      <c r="E156" s="277"/>
      <c r="F156" s="319">
        <v>240</v>
      </c>
      <c r="G156" s="319">
        <v>62</v>
      </c>
      <c r="H156" s="319">
        <v>0</v>
      </c>
      <c r="I156" s="317"/>
      <c r="J156" s="320">
        <v>302</v>
      </c>
    </row>
    <row r="158" spans="1:10" x14ac:dyDescent="0.2">
      <c r="A158" s="321" t="s">
        <v>232</v>
      </c>
      <c r="B158" s="280" t="s">
        <v>271</v>
      </c>
    </row>
    <row r="159" spans="1:10" x14ac:dyDescent="0.2">
      <c r="B159" s="280" t="s">
        <v>233</v>
      </c>
    </row>
  </sheetData>
  <mergeCells count="3">
    <mergeCell ref="A1:J1"/>
    <mergeCell ref="F3:H3"/>
    <mergeCell ref="J3:J4"/>
  </mergeCells>
  <printOptions horizontalCentered="1"/>
  <pageMargins left="0.78740157480314965" right="0.78740157480314965" top="0.98425196850393704" bottom="0.59055118110236227" header="0.19685039370078741" footer="0.19685039370078741"/>
  <pageSetup paperSize="9" scale="66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opLeftCell="A16" workbookViewId="0">
      <selection activeCell="H24" sqref="H24"/>
    </sheetView>
  </sheetViews>
  <sheetFormatPr defaultRowHeight="11.25" x14ac:dyDescent="0.2"/>
  <cols>
    <col min="1" max="1" width="12.85546875" style="62" bestFit="1" customWidth="1"/>
    <col min="2" max="2" width="9" style="62" bestFit="1" customWidth="1"/>
    <col min="3" max="3" width="9.5703125" style="62" bestFit="1" customWidth="1"/>
    <col min="4" max="4" width="9" style="62" bestFit="1" customWidth="1"/>
    <col min="5" max="5" width="15" style="62" bestFit="1" customWidth="1"/>
    <col min="6" max="6" width="1.7109375" style="62" customWidth="1"/>
    <col min="7" max="7" width="20.42578125" style="62" bestFit="1" customWidth="1"/>
    <col min="8" max="12" width="9" style="62" customWidth="1"/>
    <col min="13" max="13" width="9.140625" style="62"/>
    <col min="14" max="15" width="9.28515625" style="62" bestFit="1" customWidth="1"/>
    <col min="16" max="16" width="9.140625" style="62"/>
    <col min="17" max="19" width="9.28515625" style="62" bestFit="1" customWidth="1"/>
    <col min="20" max="16384" width="9.140625" style="62"/>
  </cols>
  <sheetData>
    <row r="1" spans="1:19" s="61" customFormat="1" ht="33.75" customHeight="1" x14ac:dyDescent="0.2">
      <c r="A1" s="354" t="s">
        <v>206</v>
      </c>
      <c r="B1" s="354"/>
      <c r="C1" s="354"/>
      <c r="D1" s="354"/>
      <c r="E1" s="354"/>
      <c r="F1" s="354"/>
      <c r="G1" s="354" t="s">
        <v>206</v>
      </c>
      <c r="H1" s="354"/>
      <c r="I1" s="354"/>
      <c r="J1" s="354"/>
      <c r="K1" s="354"/>
      <c r="L1" s="355"/>
    </row>
    <row r="2" spans="1:19" ht="5.25" customHeight="1" x14ac:dyDescent="0.2"/>
    <row r="3" spans="1:19" ht="12.75" x14ac:dyDescent="0.2">
      <c r="A3" s="356" t="s">
        <v>175</v>
      </c>
      <c r="B3" s="356"/>
      <c r="C3" s="356"/>
      <c r="D3" s="356"/>
      <c r="E3" s="356"/>
      <c r="F3" s="356"/>
      <c r="G3" s="356" t="s">
        <v>176</v>
      </c>
      <c r="H3" s="356"/>
      <c r="I3" s="356"/>
      <c r="J3" s="356"/>
      <c r="K3" s="356"/>
      <c r="L3" s="356"/>
    </row>
    <row r="4" spans="1:19" ht="24" x14ac:dyDescent="0.2">
      <c r="G4" s="63"/>
      <c r="H4" s="64" t="s">
        <v>177</v>
      </c>
      <c r="I4" s="64" t="s">
        <v>178</v>
      </c>
      <c r="J4" s="64" t="s">
        <v>179</v>
      </c>
      <c r="K4" s="64" t="s">
        <v>180</v>
      </c>
      <c r="L4" s="344" t="s">
        <v>181</v>
      </c>
    </row>
    <row r="5" spans="1:19" ht="12" x14ac:dyDescent="0.2">
      <c r="A5" s="65" t="s">
        <v>182</v>
      </c>
      <c r="B5" s="66" t="s">
        <v>183</v>
      </c>
      <c r="C5" s="66" t="s">
        <v>278</v>
      </c>
      <c r="D5" s="66" t="s">
        <v>185</v>
      </c>
      <c r="E5" s="67" t="s">
        <v>186</v>
      </c>
      <c r="G5" s="343" t="s">
        <v>187</v>
      </c>
      <c r="H5" s="68">
        <v>152</v>
      </c>
      <c r="I5" s="68">
        <v>38</v>
      </c>
      <c r="J5" s="68">
        <v>13</v>
      </c>
      <c r="K5" s="68">
        <v>21</v>
      </c>
      <c r="L5" s="68">
        <v>80</v>
      </c>
    </row>
    <row r="6" spans="1:19" ht="3" customHeight="1" x14ac:dyDescent="0.2">
      <c r="A6" s="69"/>
      <c r="B6" s="69"/>
      <c r="C6" s="69"/>
      <c r="D6" s="69"/>
      <c r="E6" s="69"/>
      <c r="G6" s="70" t="s">
        <v>187</v>
      </c>
      <c r="H6" s="70">
        <v>152</v>
      </c>
      <c r="I6" s="70">
        <v>38</v>
      </c>
      <c r="J6" s="70">
        <v>13</v>
      </c>
      <c r="K6" s="70">
        <v>21</v>
      </c>
      <c r="L6" s="70">
        <v>80</v>
      </c>
    </row>
    <row r="7" spans="1:19" ht="12" x14ac:dyDescent="0.2">
      <c r="A7" s="65" t="s">
        <v>188</v>
      </c>
      <c r="B7" s="66">
        <f>SUM(B8:B11)</f>
        <v>783766.02853999985</v>
      </c>
      <c r="C7" s="66">
        <f t="shared" ref="C7:D7" si="0">SUM(C8:C11)</f>
        <v>732227.93374000012</v>
      </c>
      <c r="D7" s="66">
        <f t="shared" si="0"/>
        <v>51537.834799999997</v>
      </c>
      <c r="E7" s="67">
        <f>C7/B7</f>
        <v>0.93424301012892208</v>
      </c>
      <c r="G7" s="70" t="s">
        <v>189</v>
      </c>
      <c r="H7" s="101">
        <f>SUM(I7:L7)</f>
        <v>7409278</v>
      </c>
      <c r="I7" s="71">
        <v>4238290</v>
      </c>
      <c r="J7" s="71">
        <v>1388091</v>
      </c>
      <c r="K7" s="71">
        <v>780921</v>
      </c>
      <c r="L7" s="71">
        <v>1001976</v>
      </c>
    </row>
    <row r="8" spans="1:19" ht="12" x14ac:dyDescent="0.2">
      <c r="A8" s="72" t="s">
        <v>178</v>
      </c>
      <c r="B8" s="73">
        <f>'App 3-Recycling Rate'!F161</f>
        <v>388848.38492599997</v>
      </c>
      <c r="C8" s="73">
        <f>'App 3-Recycling Rate'!G161</f>
        <v>361077.60492600006</v>
      </c>
      <c r="D8" s="73">
        <f>'App 3-Recycling Rate'!H161</f>
        <v>27770.78</v>
      </c>
      <c r="E8" s="74">
        <f>C8/B8</f>
        <v>0.92858198445318263</v>
      </c>
      <c r="G8" s="70" t="s">
        <v>190</v>
      </c>
      <c r="H8" s="101">
        <f>SUM(I8:L8)</f>
        <v>2886525</v>
      </c>
      <c r="I8" s="71">
        <v>1525068</v>
      </c>
      <c r="J8" s="71">
        <v>574061</v>
      </c>
      <c r="K8" s="71">
        <v>339572</v>
      </c>
      <c r="L8" s="71">
        <v>447824</v>
      </c>
    </row>
    <row r="9" spans="1:19" ht="12" x14ac:dyDescent="0.2">
      <c r="A9" s="72" t="s">
        <v>179</v>
      </c>
      <c r="B9" s="73">
        <f>'App 3-Recycling Rate'!F162</f>
        <v>167150.26034000001</v>
      </c>
      <c r="C9" s="73">
        <f>'App 3-Recycling Rate'!G162</f>
        <v>158553.06034000003</v>
      </c>
      <c r="D9" s="73">
        <f>'App 3-Recycling Rate'!H162</f>
        <v>8597.2000000000007</v>
      </c>
      <c r="E9" s="74">
        <f t="shared" ref="E9:E11" si="1">C9/B9</f>
        <v>0.9485660388292998</v>
      </c>
      <c r="G9" s="75"/>
      <c r="H9" s="76"/>
      <c r="I9" s="77"/>
      <c r="J9" s="77"/>
      <c r="K9" s="77"/>
      <c r="L9" s="77"/>
    </row>
    <row r="10" spans="1:19" ht="12.75" x14ac:dyDescent="0.2">
      <c r="A10" s="72" t="s">
        <v>180</v>
      </c>
      <c r="B10" s="73">
        <f>'App 3-Recycling Rate'!F163</f>
        <v>113441.12880399998</v>
      </c>
      <c r="C10" s="73">
        <f>'App 3-Recycling Rate'!G163</f>
        <v>107682.15880399999</v>
      </c>
      <c r="D10" s="73">
        <f>'App 3-Recycling Rate'!H163</f>
        <v>5758.97</v>
      </c>
      <c r="E10" s="74">
        <f t="shared" si="1"/>
        <v>0.94923384436741498</v>
      </c>
      <c r="G10" s="356" t="s">
        <v>191</v>
      </c>
      <c r="H10" s="356"/>
      <c r="I10" s="356"/>
      <c r="J10" s="356"/>
      <c r="K10" s="356"/>
      <c r="L10" s="356"/>
    </row>
    <row r="11" spans="1:19" ht="12" x14ac:dyDescent="0.2">
      <c r="A11" s="72" t="s">
        <v>181</v>
      </c>
      <c r="B11" s="73">
        <f>'App 3-Recycling Rate'!F164</f>
        <v>114326.25446999999</v>
      </c>
      <c r="C11" s="73">
        <f>'App 3-Recycling Rate'!G164</f>
        <v>104915.10966999999</v>
      </c>
      <c r="D11" s="73">
        <f>'App 3-Recycling Rate'!H164</f>
        <v>9410.8847999999998</v>
      </c>
      <c r="E11" s="74">
        <f t="shared" si="1"/>
        <v>0.91768168349755963</v>
      </c>
      <c r="G11" s="103" t="s">
        <v>188</v>
      </c>
      <c r="H11" s="78"/>
      <c r="I11" s="78"/>
      <c r="J11" s="78"/>
      <c r="K11" s="78"/>
      <c r="L11" s="78"/>
    </row>
    <row r="12" spans="1:19" ht="12" x14ac:dyDescent="0.2">
      <c r="A12" s="79"/>
      <c r="B12" s="80"/>
      <c r="C12" s="80"/>
      <c r="D12" s="80"/>
      <c r="E12" s="81"/>
      <c r="G12" s="82" t="s">
        <v>192</v>
      </c>
      <c r="H12" s="105">
        <f t="shared" ref="H12:H14" si="2">SUM(I12:L12)</f>
        <v>686938.75999999989</v>
      </c>
      <c r="I12" s="83">
        <f>'App 4-Recyclables'!F161</f>
        <v>374875.77</v>
      </c>
      <c r="J12" s="83">
        <f>'App 4-Recyclables'!F162</f>
        <v>145432.46</v>
      </c>
      <c r="K12" s="83">
        <f>'App 4-Recyclables'!F163</f>
        <v>84300.34</v>
      </c>
      <c r="L12" s="83">
        <f>'App 4-Recyclables'!F164</f>
        <v>82330.189999999988</v>
      </c>
      <c r="N12" s="84"/>
      <c r="O12" s="84"/>
      <c r="P12" s="84"/>
      <c r="Q12" s="84"/>
      <c r="R12" s="84"/>
      <c r="S12" s="84"/>
    </row>
    <row r="13" spans="1:19" ht="12" x14ac:dyDescent="0.2">
      <c r="A13" s="65" t="s">
        <v>193</v>
      </c>
      <c r="B13" s="66">
        <f>SUM(B14:B17)</f>
        <v>668256.89999999991</v>
      </c>
      <c r="C13" s="66">
        <f t="shared" ref="C13" si="3">SUM(C14:C17)</f>
        <v>643114.76829999988</v>
      </c>
      <c r="D13" s="66">
        <f t="shared" ref="D13" si="4">SUM(D14:D17)</f>
        <v>25142.561700000002</v>
      </c>
      <c r="E13" s="67">
        <f>C13/B13</f>
        <v>0.96237654755229607</v>
      </c>
      <c r="G13" s="82" t="s">
        <v>194</v>
      </c>
      <c r="H13" s="105">
        <f t="shared" si="2"/>
        <v>80437.433539999998</v>
      </c>
      <c r="I13" s="83">
        <f>'App 4-Recyclables'!J161</f>
        <v>2568.2849259999998</v>
      </c>
      <c r="J13" s="83">
        <f>'App 4-Recyclables'!J162</f>
        <v>19680.835339999998</v>
      </c>
      <c r="K13" s="83">
        <f>'App 4-Recyclables'!J163</f>
        <v>27221.148804</v>
      </c>
      <c r="L13" s="83">
        <f>'App 4-Recyclables'!J164</f>
        <v>30967.164470000003</v>
      </c>
      <c r="N13" s="84"/>
      <c r="O13" s="84"/>
      <c r="P13" s="84"/>
      <c r="Q13" s="84"/>
      <c r="R13" s="84"/>
      <c r="S13" s="84"/>
    </row>
    <row r="14" spans="1:19" ht="12" x14ac:dyDescent="0.2">
      <c r="A14" s="72" t="s">
        <v>178</v>
      </c>
      <c r="B14" s="73">
        <f>'App 3-Recycling Rate'!I161</f>
        <v>302376.85999999993</v>
      </c>
      <c r="C14" s="73">
        <f>'App 3-Recycling Rate'!J161</f>
        <v>288141.67549999995</v>
      </c>
      <c r="D14" s="73">
        <f>'App 3-Recycling Rate'!K161</f>
        <v>14235.404500000002</v>
      </c>
      <c r="E14" s="74">
        <f>C14/B14</f>
        <v>0.95292237474785613</v>
      </c>
      <c r="G14" s="82" t="s">
        <v>195</v>
      </c>
      <c r="H14" s="105">
        <f t="shared" si="2"/>
        <v>16389.835000000003</v>
      </c>
      <c r="I14" s="83">
        <f>'App 4-Recyclables'!N161</f>
        <v>11404.33</v>
      </c>
      <c r="J14" s="83">
        <f>'App 4-Recyclables'!N162</f>
        <v>2036.9650000000001</v>
      </c>
      <c r="K14" s="83">
        <f>'App 4-Recyclables'!N163</f>
        <v>1919.6400000000003</v>
      </c>
      <c r="L14" s="83">
        <f>'App 4-Recyclables'!N164</f>
        <v>1028.9000000000001</v>
      </c>
      <c r="N14" s="84"/>
      <c r="O14" s="84"/>
      <c r="P14" s="84"/>
      <c r="Q14" s="84"/>
      <c r="R14" s="84"/>
      <c r="S14" s="84"/>
    </row>
    <row r="15" spans="1:19" ht="12" x14ac:dyDescent="0.2">
      <c r="A15" s="72" t="s">
        <v>179</v>
      </c>
      <c r="B15" s="73">
        <f>'App 3-Recycling Rate'!I162</f>
        <v>154225.84999999998</v>
      </c>
      <c r="C15" s="73">
        <f>'App 3-Recycling Rate'!J162</f>
        <v>153131.26</v>
      </c>
      <c r="D15" s="73">
        <f>'App 3-Recycling Rate'!K162</f>
        <v>1094.6100000000001</v>
      </c>
      <c r="E15" s="74">
        <f t="shared" ref="E15:E17" si="5">C15/B15</f>
        <v>0.99290268135983706</v>
      </c>
      <c r="G15" s="65" t="s">
        <v>196</v>
      </c>
      <c r="H15" s="102">
        <f>SUM(I15:L15)</f>
        <v>783766.02853999985</v>
      </c>
      <c r="I15" s="102">
        <f>SUM(I12:I14)</f>
        <v>388848.38492600003</v>
      </c>
      <c r="J15" s="102">
        <f t="shared" ref="J15:L15" si="6">SUM(J12:J14)</f>
        <v>167150.26033999998</v>
      </c>
      <c r="K15" s="102">
        <f t="shared" si="6"/>
        <v>113441.12880399999</v>
      </c>
      <c r="L15" s="102">
        <f t="shared" si="6"/>
        <v>114326.25446999999</v>
      </c>
      <c r="N15" s="84"/>
      <c r="O15" s="84"/>
      <c r="P15" s="84"/>
      <c r="Q15" s="84"/>
      <c r="R15" s="84"/>
      <c r="S15" s="84"/>
    </row>
    <row r="16" spans="1:19" ht="12" x14ac:dyDescent="0.2">
      <c r="A16" s="72" t="s">
        <v>180</v>
      </c>
      <c r="B16" s="73">
        <f>'App 3-Recycling Rate'!I163</f>
        <v>111325.99</v>
      </c>
      <c r="C16" s="73">
        <f>'App 3-Recycling Rate'!J163</f>
        <v>107619.91280000001</v>
      </c>
      <c r="D16" s="73">
        <f>'App 3-Recycling Rate'!K163</f>
        <v>3706.1372000000001</v>
      </c>
      <c r="E16" s="74">
        <f t="shared" si="5"/>
        <v>0.9667096856717825</v>
      </c>
      <c r="G16" s="68"/>
      <c r="H16" s="85"/>
      <c r="I16" s="85"/>
      <c r="J16" s="85"/>
      <c r="K16" s="85"/>
      <c r="L16" s="85"/>
    </row>
    <row r="17" spans="1:12" ht="12" x14ac:dyDescent="0.2">
      <c r="A17" s="72" t="s">
        <v>181</v>
      </c>
      <c r="B17" s="73">
        <f>'App 3-Recycling Rate'!I164</f>
        <v>100328.19999999998</v>
      </c>
      <c r="C17" s="73">
        <f>'App 3-Recycling Rate'!J164</f>
        <v>94221.919999999984</v>
      </c>
      <c r="D17" s="73">
        <f>'App 3-Recycling Rate'!K164</f>
        <v>6106.4100000000008</v>
      </c>
      <c r="E17" s="74">
        <f t="shared" si="5"/>
        <v>0.93913695252182339</v>
      </c>
      <c r="G17" s="86" t="s">
        <v>197</v>
      </c>
      <c r="H17" s="87">
        <f>(H15*1000)/H7</f>
        <v>105.78170079999695</v>
      </c>
      <c r="I17" s="87">
        <f t="shared" ref="I17:L17" si="7">(I15*1000)/I7</f>
        <v>91.746526293859077</v>
      </c>
      <c r="J17" s="87">
        <f t="shared" si="7"/>
        <v>120.41736481253749</v>
      </c>
      <c r="K17" s="87">
        <f t="shared" si="7"/>
        <v>145.26581921090607</v>
      </c>
      <c r="L17" s="87">
        <f t="shared" si="7"/>
        <v>114.10079130637858</v>
      </c>
    </row>
    <row r="18" spans="1:12" ht="12" x14ac:dyDescent="0.2">
      <c r="A18" s="79"/>
      <c r="B18" s="80"/>
      <c r="C18" s="80"/>
      <c r="D18" s="80"/>
      <c r="E18" s="88"/>
      <c r="G18" s="86" t="s">
        <v>198</v>
      </c>
      <c r="H18" s="87">
        <f>H17/52</f>
        <v>2.0342634769230186</v>
      </c>
      <c r="I18" s="87">
        <f t="shared" ref="I18:L18" si="8">I17/52</f>
        <v>1.7643562748819053</v>
      </c>
      <c r="J18" s="87">
        <f t="shared" si="8"/>
        <v>2.3157185540872591</v>
      </c>
      <c r="K18" s="87">
        <f t="shared" si="8"/>
        <v>2.7935734463635784</v>
      </c>
      <c r="L18" s="87">
        <f t="shared" si="8"/>
        <v>2.1942459866611266</v>
      </c>
    </row>
    <row r="19" spans="1:12" ht="12" x14ac:dyDescent="0.2">
      <c r="A19" s="65" t="s">
        <v>199</v>
      </c>
      <c r="B19" s="66">
        <f>SUM(B20:B23)</f>
        <v>2071313.8699999999</v>
      </c>
      <c r="C19" s="66">
        <f t="shared" ref="C19" si="9">SUM(C20:C23)</f>
        <v>272947.21999999997</v>
      </c>
      <c r="D19" s="66">
        <f t="shared" ref="D19" si="10">SUM(D20:D23)</f>
        <v>1798366.6400000001</v>
      </c>
      <c r="E19" s="67">
        <f>C19/B19</f>
        <v>0.13177492023456588</v>
      </c>
      <c r="G19" s="89" t="s">
        <v>200</v>
      </c>
      <c r="H19" s="90">
        <f>(H15*1000)/H8</f>
        <v>271.52580647664576</v>
      </c>
      <c r="I19" s="90">
        <f t="shared" ref="I19:L19" si="11">(I15*1000)/I8</f>
        <v>254.97117828582068</v>
      </c>
      <c r="J19" s="90">
        <f t="shared" si="11"/>
        <v>291.171600822909</v>
      </c>
      <c r="K19" s="90">
        <f t="shared" si="11"/>
        <v>334.07091516379438</v>
      </c>
      <c r="L19" s="90">
        <f t="shared" si="11"/>
        <v>255.29282590928577</v>
      </c>
    </row>
    <row r="20" spans="1:12" ht="12" x14ac:dyDescent="0.2">
      <c r="A20" s="72" t="s">
        <v>178</v>
      </c>
      <c r="B20" s="73">
        <f>'App 3-Recycling Rate'!L161</f>
        <v>1056264.5399999998</v>
      </c>
      <c r="C20" s="73">
        <f>'App 3-Recycling Rate'!M161</f>
        <v>227224.71</v>
      </c>
      <c r="D20" s="73">
        <f>'App 3-Recycling Rate'!N161</f>
        <v>829039.82</v>
      </c>
      <c r="E20" s="74">
        <f>C20/B20</f>
        <v>0.21512102451153006</v>
      </c>
      <c r="G20" s="89" t="s">
        <v>201</v>
      </c>
      <c r="H20" s="90">
        <f>H19/52</f>
        <v>5.2216501245508802</v>
      </c>
      <c r="I20" s="90">
        <f t="shared" ref="I20:L20" si="12">I19/52</f>
        <v>4.9032918901119364</v>
      </c>
      <c r="J20" s="90">
        <f t="shared" si="12"/>
        <v>5.5994538619790193</v>
      </c>
      <c r="K20" s="90">
        <f t="shared" si="12"/>
        <v>6.4244406762268147</v>
      </c>
      <c r="L20" s="90">
        <f t="shared" si="12"/>
        <v>4.9094774213324186</v>
      </c>
    </row>
    <row r="21" spans="1:12" ht="12" x14ac:dyDescent="0.2">
      <c r="A21" s="72" t="s">
        <v>179</v>
      </c>
      <c r="B21" s="73">
        <f>'App 3-Recycling Rate'!L162</f>
        <v>421353.74000000005</v>
      </c>
      <c r="C21" s="73">
        <f>'App 3-Recycling Rate'!M162</f>
        <v>21954.73</v>
      </c>
      <c r="D21" s="73">
        <f>'App 3-Recycling Rate'!N162</f>
        <v>399399.01</v>
      </c>
      <c r="E21" s="74">
        <f t="shared" ref="E21:E23" si="13">C21/B21</f>
        <v>5.210522161260512E-2</v>
      </c>
      <c r="G21" s="78"/>
      <c r="H21" s="78"/>
      <c r="I21" s="78"/>
      <c r="J21" s="78"/>
      <c r="K21" s="78"/>
      <c r="L21" s="78"/>
    </row>
    <row r="22" spans="1:12" ht="12" x14ac:dyDescent="0.2">
      <c r="A22" s="72" t="s">
        <v>180</v>
      </c>
      <c r="B22" s="73">
        <f>'App 3-Recycling Rate'!L163</f>
        <v>225905.72999999998</v>
      </c>
      <c r="C22" s="73">
        <f>'App 3-Recycling Rate'!M163</f>
        <v>19363.61</v>
      </c>
      <c r="D22" s="73">
        <f>'App 3-Recycling Rate'!N163</f>
        <v>206542.12</v>
      </c>
      <c r="E22" s="74">
        <f t="shared" si="13"/>
        <v>8.5715444225341261E-2</v>
      </c>
      <c r="G22" s="103" t="s">
        <v>193</v>
      </c>
      <c r="H22" s="78"/>
      <c r="I22" s="78"/>
      <c r="J22" s="78"/>
      <c r="K22" s="78"/>
      <c r="L22" s="78"/>
    </row>
    <row r="23" spans="1:12" ht="12" x14ac:dyDescent="0.2">
      <c r="A23" s="72" t="s">
        <v>181</v>
      </c>
      <c r="B23" s="73">
        <f>'App 3-Recycling Rate'!L164</f>
        <v>367789.8600000001</v>
      </c>
      <c r="C23" s="73">
        <f>'App 3-Recycling Rate'!M164</f>
        <v>4404.17</v>
      </c>
      <c r="D23" s="73">
        <f>'App 3-Recycling Rate'!N164</f>
        <v>363385.69000000006</v>
      </c>
      <c r="E23" s="74">
        <f t="shared" si="13"/>
        <v>1.1974691200023837E-2</v>
      </c>
      <c r="G23" s="82" t="s">
        <v>192</v>
      </c>
      <c r="H23" s="105">
        <f t="shared" ref="H23:H26" si="14">SUM(I23:L23)</f>
        <v>476439.75</v>
      </c>
      <c r="I23" s="83">
        <f>'App 5-Organics'!F161</f>
        <v>276210.03999999998</v>
      </c>
      <c r="J23" s="83">
        <f>'App 5-Organics'!F162</f>
        <v>104009.75</v>
      </c>
      <c r="K23" s="83">
        <f>'App 5-Organics'!F163</f>
        <v>63537.630000000005</v>
      </c>
      <c r="L23" s="83">
        <f>'App 5-Organics'!F164</f>
        <v>32682.329999999998</v>
      </c>
    </row>
    <row r="24" spans="1:12" ht="12" x14ac:dyDescent="0.2">
      <c r="A24" s="91"/>
      <c r="B24" s="92"/>
      <c r="C24" s="80"/>
      <c r="D24" s="80"/>
      <c r="E24" s="78"/>
      <c r="G24" s="82" t="s">
        <v>194</v>
      </c>
      <c r="H24" s="105">
        <f t="shared" si="14"/>
        <v>168073.51</v>
      </c>
      <c r="I24" s="83">
        <f>'App 5-Organics'!J161</f>
        <v>14509.7</v>
      </c>
      <c r="J24" s="83">
        <f>'App 5-Organics'!J162</f>
        <v>41402.400000000001</v>
      </c>
      <c r="K24" s="83">
        <f>'App 5-Organics'!J163</f>
        <v>45025.5</v>
      </c>
      <c r="L24" s="83">
        <f>'App 5-Organics'!J164</f>
        <v>67135.909999999989</v>
      </c>
    </row>
    <row r="25" spans="1:12" ht="12" x14ac:dyDescent="0.2">
      <c r="A25" s="65" t="s">
        <v>202</v>
      </c>
      <c r="B25" s="66">
        <f>SUM(B26:B29)</f>
        <v>3523336.7985399994</v>
      </c>
      <c r="C25" s="66">
        <f t="shared" ref="C25:D25" si="15">SUM(C26:C29)</f>
        <v>1648289.9220400001</v>
      </c>
      <c r="D25" s="66">
        <f t="shared" si="15"/>
        <v>1875047.0364999999</v>
      </c>
      <c r="E25" s="67">
        <f>C25/B25</f>
        <v>0.46782070982343177</v>
      </c>
      <c r="G25" s="82" t="s">
        <v>195</v>
      </c>
      <c r="H25" s="105">
        <f t="shared" si="14"/>
        <v>23743.64</v>
      </c>
      <c r="I25" s="83">
        <f>'App 5-Organics'!N161</f>
        <v>11657.119999999999</v>
      </c>
      <c r="J25" s="83">
        <f>'App 5-Organics'!N162</f>
        <v>8813.7000000000007</v>
      </c>
      <c r="K25" s="83">
        <f>'App 5-Organics'!N163</f>
        <v>2762.86</v>
      </c>
      <c r="L25" s="83">
        <f>'App 5-Organics'!N164</f>
        <v>509.96</v>
      </c>
    </row>
    <row r="26" spans="1:12" ht="12" x14ac:dyDescent="0.2">
      <c r="A26" s="72" t="s">
        <v>178</v>
      </c>
      <c r="B26" s="73">
        <f>B8+B14+B20</f>
        <v>1747489.7849259996</v>
      </c>
      <c r="C26" s="73">
        <f t="shared" ref="C26:D26" si="16">C8+C14+C20</f>
        <v>876443.99042599997</v>
      </c>
      <c r="D26" s="73">
        <f t="shared" si="16"/>
        <v>871046.00449999992</v>
      </c>
      <c r="E26" s="74">
        <f>C26/B26</f>
        <v>0.50154455721932278</v>
      </c>
      <c r="G26" s="65" t="s">
        <v>203</v>
      </c>
      <c r="H26" s="102">
        <f t="shared" si="14"/>
        <v>668256.89999999991</v>
      </c>
      <c r="I26" s="102">
        <f>SUM(I23:I25)</f>
        <v>302376.86</v>
      </c>
      <c r="J26" s="102">
        <f t="shared" ref="J26" si="17">SUM(J23:J25)</f>
        <v>154225.85</v>
      </c>
      <c r="K26" s="102">
        <f t="shared" ref="K26" si="18">SUM(K23:K25)</f>
        <v>111325.99</v>
      </c>
      <c r="L26" s="102">
        <f t="shared" ref="L26" si="19">SUM(L23:L25)</f>
        <v>100328.2</v>
      </c>
    </row>
    <row r="27" spans="1:12" ht="12" x14ac:dyDescent="0.2">
      <c r="A27" s="72" t="s">
        <v>179</v>
      </c>
      <c r="B27" s="73">
        <f t="shared" ref="B27:D29" si="20">B9+B15+B21</f>
        <v>742729.85034000012</v>
      </c>
      <c r="C27" s="73">
        <f t="shared" si="20"/>
        <v>333639.05034000002</v>
      </c>
      <c r="D27" s="73">
        <f t="shared" si="20"/>
        <v>409090.82</v>
      </c>
      <c r="E27" s="74">
        <f t="shared" ref="E27:E29" si="21">C27/B27</f>
        <v>0.449206464756021</v>
      </c>
      <c r="G27" s="68"/>
      <c r="H27" s="85"/>
      <c r="I27" s="85"/>
      <c r="J27" s="85"/>
      <c r="K27" s="85"/>
      <c r="L27" s="85"/>
    </row>
    <row r="28" spans="1:12" ht="12" x14ac:dyDescent="0.2">
      <c r="A28" s="72" t="s">
        <v>180</v>
      </c>
      <c r="B28" s="73">
        <f t="shared" si="20"/>
        <v>450672.84880399995</v>
      </c>
      <c r="C28" s="73">
        <f t="shared" si="20"/>
        <v>234665.68160399998</v>
      </c>
      <c r="D28" s="73">
        <f t="shared" si="20"/>
        <v>216007.22719999999</v>
      </c>
      <c r="E28" s="74">
        <f t="shared" si="21"/>
        <v>0.52070073053381871</v>
      </c>
      <c r="G28" s="86" t="s">
        <v>197</v>
      </c>
      <c r="H28" s="87">
        <f>(H26*1000)/H7</f>
        <v>90.191905338144949</v>
      </c>
      <c r="I28" s="87">
        <f t="shared" ref="I28:L28" si="22">(I26*1000)/I7</f>
        <v>71.344070368002193</v>
      </c>
      <c r="J28" s="87">
        <f t="shared" si="22"/>
        <v>111.10644042789701</v>
      </c>
      <c r="K28" s="87">
        <f t="shared" si="22"/>
        <v>142.55730093056789</v>
      </c>
      <c r="L28" s="87">
        <f t="shared" si="22"/>
        <v>100.13034244333197</v>
      </c>
    </row>
    <row r="29" spans="1:12" ht="12" x14ac:dyDescent="0.2">
      <c r="A29" s="72" t="s">
        <v>181</v>
      </c>
      <c r="B29" s="73">
        <f t="shared" si="20"/>
        <v>582444.3144700001</v>
      </c>
      <c r="C29" s="73">
        <f t="shared" si="20"/>
        <v>203541.19966999997</v>
      </c>
      <c r="D29" s="73">
        <f t="shared" si="20"/>
        <v>378902.98480000003</v>
      </c>
      <c r="E29" s="74">
        <f t="shared" si="21"/>
        <v>0.34946035975166817</v>
      </c>
      <c r="G29" s="86" t="s">
        <v>198</v>
      </c>
      <c r="H29" s="87">
        <f>H28/52</f>
        <v>1.7344597180412491</v>
      </c>
      <c r="I29" s="87">
        <f t="shared" ref="I29:L29" si="23">I28/52</f>
        <v>1.3720013532308113</v>
      </c>
      <c r="J29" s="87">
        <f t="shared" si="23"/>
        <v>2.1366623159210962</v>
      </c>
      <c r="K29" s="87">
        <f t="shared" si="23"/>
        <v>2.7414865563570747</v>
      </c>
      <c r="L29" s="87">
        <f t="shared" si="23"/>
        <v>1.9255835085256148</v>
      </c>
    </row>
    <row r="30" spans="1:12" ht="12" x14ac:dyDescent="0.2">
      <c r="G30" s="89" t="s">
        <v>200</v>
      </c>
      <c r="H30" s="90">
        <f>(H26*1000)/H8</f>
        <v>231.50913295398442</v>
      </c>
      <c r="I30" s="90">
        <f t="shared" ref="I30:L30" si="24">(I26*1000)/I8</f>
        <v>198.27106725732887</v>
      </c>
      <c r="J30" s="90">
        <f t="shared" si="24"/>
        <v>268.65759910532154</v>
      </c>
      <c r="K30" s="90">
        <f t="shared" si="24"/>
        <v>327.84207767424874</v>
      </c>
      <c r="L30" s="90">
        <f t="shared" si="24"/>
        <v>224.03488870627746</v>
      </c>
    </row>
    <row r="31" spans="1:12" ht="12" x14ac:dyDescent="0.2">
      <c r="B31" s="93"/>
      <c r="C31" s="93"/>
      <c r="D31" s="93"/>
      <c r="E31" s="93"/>
      <c r="G31" s="89" t="s">
        <v>201</v>
      </c>
      <c r="H31" s="90">
        <f>H30/52</f>
        <v>4.4520987106535461</v>
      </c>
      <c r="I31" s="90">
        <f t="shared" ref="I31:L31" si="25">I30/52</f>
        <v>3.8129051395640166</v>
      </c>
      <c r="J31" s="90">
        <f t="shared" si="25"/>
        <v>5.1664922904869526</v>
      </c>
      <c r="K31" s="90">
        <f t="shared" si="25"/>
        <v>6.3046553398893987</v>
      </c>
      <c r="L31" s="90">
        <f t="shared" si="25"/>
        <v>4.3083632443514892</v>
      </c>
    </row>
    <row r="32" spans="1:12" ht="12" x14ac:dyDescent="0.2">
      <c r="B32" s="93"/>
      <c r="C32" s="93"/>
      <c r="D32" s="93"/>
      <c r="E32" s="93"/>
      <c r="F32" s="95"/>
      <c r="G32" s="78"/>
      <c r="H32" s="78"/>
      <c r="I32" s="78"/>
      <c r="J32" s="78"/>
      <c r="K32" s="78"/>
      <c r="L32" s="78"/>
    </row>
    <row r="33" spans="2:12" ht="12" x14ac:dyDescent="0.2">
      <c r="B33" s="93"/>
      <c r="C33" s="93"/>
      <c r="D33" s="93"/>
      <c r="E33" s="93"/>
      <c r="G33" s="104" t="s">
        <v>204</v>
      </c>
      <c r="H33" s="66">
        <f>SUM(I33:L33)</f>
        <v>1452022.92854</v>
      </c>
      <c r="I33" s="66">
        <f>I15+I26</f>
        <v>691225.24492600001</v>
      </c>
      <c r="J33" s="66">
        <f>J15+J26</f>
        <v>321376.11034000001</v>
      </c>
      <c r="K33" s="66">
        <f>K15+K26</f>
        <v>224767.118804</v>
      </c>
      <c r="L33" s="66">
        <f>L15+L26</f>
        <v>214654.45447</v>
      </c>
    </row>
    <row r="34" spans="2:12" ht="12" x14ac:dyDescent="0.2">
      <c r="B34" s="93"/>
      <c r="C34" s="93"/>
      <c r="D34" s="93"/>
      <c r="E34" s="93"/>
      <c r="G34" s="78"/>
      <c r="H34" s="78"/>
      <c r="I34" s="78"/>
      <c r="J34" s="78"/>
      <c r="K34" s="78"/>
      <c r="L34" s="78"/>
    </row>
    <row r="35" spans="2:12" ht="12" x14ac:dyDescent="0.2">
      <c r="B35" s="93"/>
      <c r="C35" s="93"/>
      <c r="D35" s="93"/>
      <c r="E35" s="93"/>
      <c r="G35" s="103" t="s">
        <v>282</v>
      </c>
      <c r="H35" s="78"/>
      <c r="I35" s="78"/>
      <c r="J35" s="78"/>
      <c r="K35" s="78"/>
      <c r="L35" s="78"/>
    </row>
    <row r="36" spans="2:12" ht="12" x14ac:dyDescent="0.2">
      <c r="C36" s="93"/>
      <c r="G36" s="82" t="s">
        <v>192</v>
      </c>
      <c r="H36" s="105">
        <f>SUM(I36:L36)</f>
        <v>1664175.49</v>
      </c>
      <c r="I36" s="83">
        <f>'App 6-Residual Waste'!F161</f>
        <v>931416</v>
      </c>
      <c r="J36" s="83">
        <f>'App 6-Residual Waste'!F162</f>
        <v>338443</v>
      </c>
      <c r="K36" s="83">
        <f>'App 6-Residual Waste'!F163</f>
        <v>156710</v>
      </c>
      <c r="L36" s="83">
        <f>'App 6-Residual Waste'!F164</f>
        <v>237606.49</v>
      </c>
    </row>
    <row r="37" spans="2:12" ht="12" x14ac:dyDescent="0.2">
      <c r="B37" s="84"/>
      <c r="C37" s="93"/>
      <c r="D37" s="84"/>
      <c r="E37" s="94"/>
      <c r="G37" s="82" t="s">
        <v>194</v>
      </c>
      <c r="H37" s="105">
        <f t="shared" ref="H37:H38" si="26">SUM(I37:L37)</f>
        <v>240778.23999999999</v>
      </c>
      <c r="I37" s="83">
        <f>'App 6-Residual Waste'!P161</f>
        <v>5128.6499999999996</v>
      </c>
      <c r="J37" s="83">
        <f>'App 6-Residual Waste'!P162</f>
        <v>44078.81</v>
      </c>
      <c r="K37" s="336">
        <f>'App 6-Residual Waste'!P163</f>
        <v>64194.16</v>
      </c>
      <c r="L37" s="83">
        <f>'App 6-Residual Waste'!P164</f>
        <v>127376.62000000001</v>
      </c>
    </row>
    <row r="38" spans="2:12" ht="12" x14ac:dyDescent="0.2">
      <c r="B38" s="84"/>
      <c r="C38" s="93"/>
      <c r="D38" s="84"/>
      <c r="E38" s="94"/>
      <c r="G38" s="82" t="s">
        <v>195</v>
      </c>
      <c r="H38" s="105">
        <f t="shared" si="26"/>
        <v>166360.14000000001</v>
      </c>
      <c r="I38" s="97">
        <f>'App 6-Residual Waste'!W161</f>
        <v>119719.89</v>
      </c>
      <c r="J38" s="97">
        <f>'App 6-Residual Waste'!W162</f>
        <v>38831.93</v>
      </c>
      <c r="K38" s="97">
        <f>'App 6-Residual Waste'!W163</f>
        <v>5001.57</v>
      </c>
      <c r="L38" s="97">
        <f>'App 6-Residual Waste'!W164</f>
        <v>2806.7500000000005</v>
      </c>
    </row>
    <row r="39" spans="2:12" ht="12" x14ac:dyDescent="0.2">
      <c r="B39" s="84"/>
      <c r="C39" s="93"/>
      <c r="D39" s="84"/>
      <c r="E39" s="94"/>
      <c r="G39" s="65" t="s">
        <v>205</v>
      </c>
      <c r="H39" s="102">
        <f>SUM(I39:L39)</f>
        <v>2071313.87</v>
      </c>
      <c r="I39" s="102">
        <f>SUM(I36:I38)</f>
        <v>1056264.54</v>
      </c>
      <c r="J39" s="102">
        <f t="shared" ref="J39" si="27">SUM(J36:J38)</f>
        <v>421353.74</v>
      </c>
      <c r="K39" s="102">
        <f t="shared" ref="K39" si="28">SUM(K36:K38)</f>
        <v>225905.73</v>
      </c>
      <c r="L39" s="102">
        <f t="shared" ref="L39" si="29">SUM(L36:L38)</f>
        <v>367789.86</v>
      </c>
    </row>
    <row r="40" spans="2:12" ht="12" x14ac:dyDescent="0.2">
      <c r="B40" s="84"/>
      <c r="C40" s="93"/>
      <c r="D40" s="84"/>
      <c r="E40" s="94"/>
      <c r="G40" s="78"/>
      <c r="H40" s="78"/>
      <c r="I40" s="78"/>
      <c r="J40" s="78"/>
      <c r="K40" s="78"/>
      <c r="L40" s="78"/>
    </row>
    <row r="41" spans="2:12" ht="15" x14ac:dyDescent="0.25">
      <c r="B41" s="84"/>
      <c r="C41" s="93"/>
      <c r="D41" s="84"/>
      <c r="E41" s="98"/>
      <c r="G41" s="86" t="s">
        <v>197</v>
      </c>
      <c r="H41" s="87">
        <f>(H39*1000)/H$7</f>
        <v>279.55677597736246</v>
      </c>
      <c r="I41" s="87">
        <f t="shared" ref="I41:L41" si="30">(I39*1000)/I$7</f>
        <v>249.21950598000609</v>
      </c>
      <c r="J41" s="87">
        <f t="shared" si="30"/>
        <v>303.54907567299261</v>
      </c>
      <c r="K41" s="87">
        <f t="shared" si="30"/>
        <v>289.28115648061714</v>
      </c>
      <c r="L41" s="87">
        <f t="shared" si="30"/>
        <v>367.06454046803515</v>
      </c>
    </row>
    <row r="42" spans="2:12" ht="12" x14ac:dyDescent="0.2">
      <c r="B42" s="84"/>
      <c r="C42" s="93"/>
      <c r="D42" s="84"/>
      <c r="E42" s="99"/>
      <c r="G42" s="86" t="s">
        <v>198</v>
      </c>
      <c r="H42" s="87">
        <f>H41/52</f>
        <v>5.3760918457185092</v>
      </c>
      <c r="I42" s="87">
        <f t="shared" ref="I42:L42" si="31">I41/52</f>
        <v>4.7926828073078092</v>
      </c>
      <c r="J42" s="87">
        <f t="shared" si="31"/>
        <v>5.8374822244806275</v>
      </c>
      <c r="K42" s="87">
        <f t="shared" si="31"/>
        <v>5.5630991630887916</v>
      </c>
      <c r="L42" s="87">
        <f t="shared" si="31"/>
        <v>7.0589334705391371</v>
      </c>
    </row>
    <row r="43" spans="2:12" ht="12" x14ac:dyDescent="0.2">
      <c r="C43" s="93"/>
      <c r="G43" s="89" t="s">
        <v>200</v>
      </c>
      <c r="H43" s="90">
        <f>(H39*1000)/H$8</f>
        <v>717.58043668424841</v>
      </c>
      <c r="I43" s="90">
        <f t="shared" ref="I43:L43" si="32">(I39*1000)/I$8</f>
        <v>692.601602026926</v>
      </c>
      <c r="J43" s="90">
        <f t="shared" si="32"/>
        <v>733.98774694675308</v>
      </c>
      <c r="K43" s="90">
        <f t="shared" si="32"/>
        <v>665.26607022958308</v>
      </c>
      <c r="L43" s="90">
        <f t="shared" si="32"/>
        <v>821.2821554896567</v>
      </c>
    </row>
    <row r="44" spans="2:12" ht="12" x14ac:dyDescent="0.2">
      <c r="C44" s="93"/>
      <c r="G44" s="89" t="s">
        <v>201</v>
      </c>
      <c r="H44" s="90">
        <f>H43/52</f>
        <v>13.799623782389393</v>
      </c>
      <c r="I44" s="90">
        <f t="shared" ref="I44:L44" si="33">I43/52</f>
        <v>13.319261577440885</v>
      </c>
      <c r="J44" s="90">
        <f t="shared" si="33"/>
        <v>14.115148979745252</v>
      </c>
      <c r="K44" s="90">
        <f t="shared" si="33"/>
        <v>12.793578273645828</v>
      </c>
      <c r="L44" s="90">
        <f t="shared" si="33"/>
        <v>15.793887605570321</v>
      </c>
    </row>
    <row r="45" spans="2:12" ht="12" x14ac:dyDescent="0.2">
      <c r="C45" s="93"/>
      <c r="G45" s="78"/>
      <c r="H45" s="78"/>
      <c r="I45" s="78"/>
      <c r="J45" s="78"/>
      <c r="K45" s="78"/>
      <c r="L45" s="78"/>
    </row>
    <row r="46" spans="2:12" ht="12" x14ac:dyDescent="0.2">
      <c r="C46" s="93"/>
      <c r="G46" s="65" t="s">
        <v>202</v>
      </c>
      <c r="H46" s="78"/>
      <c r="I46" s="78"/>
      <c r="J46" s="78"/>
      <c r="K46" s="78"/>
      <c r="L46" s="78"/>
    </row>
    <row r="47" spans="2:12" ht="12" x14ac:dyDescent="0.2">
      <c r="C47" s="93"/>
      <c r="E47" s="96"/>
      <c r="G47" s="82" t="s">
        <v>192</v>
      </c>
      <c r="H47" s="105">
        <f t="shared" ref="H47:L49" si="34">H36+H23+H12</f>
        <v>2827554</v>
      </c>
      <c r="I47" s="83">
        <f t="shared" si="34"/>
        <v>1582501.81</v>
      </c>
      <c r="J47" s="83">
        <f t="shared" si="34"/>
        <v>587885.21</v>
      </c>
      <c r="K47" s="83">
        <f t="shared" si="34"/>
        <v>304547.96999999997</v>
      </c>
      <c r="L47" s="83">
        <f t="shared" si="34"/>
        <v>352619.01</v>
      </c>
    </row>
    <row r="48" spans="2:12" ht="12" x14ac:dyDescent="0.2">
      <c r="B48" s="84"/>
      <c r="C48" s="93"/>
      <c r="D48" s="84"/>
      <c r="E48" s="94"/>
      <c r="G48" s="82" t="s">
        <v>194</v>
      </c>
      <c r="H48" s="105">
        <f t="shared" si="34"/>
        <v>489289.18354</v>
      </c>
      <c r="I48" s="83">
        <f t="shared" si="34"/>
        <v>22206.634925999999</v>
      </c>
      <c r="J48" s="83">
        <f t="shared" si="34"/>
        <v>105162.04533999998</v>
      </c>
      <c r="K48" s="83">
        <f t="shared" si="34"/>
        <v>136440.808804</v>
      </c>
      <c r="L48" s="83">
        <f t="shared" si="34"/>
        <v>225479.69446999999</v>
      </c>
    </row>
    <row r="49" spans="2:12" ht="12" x14ac:dyDescent="0.2">
      <c r="B49" s="84"/>
      <c r="C49" s="93"/>
      <c r="D49" s="84"/>
      <c r="E49" s="94"/>
      <c r="G49" s="82" t="s">
        <v>195</v>
      </c>
      <c r="H49" s="105">
        <f t="shared" si="34"/>
        <v>206493.61500000002</v>
      </c>
      <c r="I49" s="83">
        <f t="shared" si="34"/>
        <v>142781.34</v>
      </c>
      <c r="J49" s="83">
        <f t="shared" si="34"/>
        <v>49682.595000000001</v>
      </c>
      <c r="K49" s="83">
        <f t="shared" si="34"/>
        <v>9684.07</v>
      </c>
      <c r="L49" s="83">
        <f t="shared" si="34"/>
        <v>4345.6100000000006</v>
      </c>
    </row>
    <row r="50" spans="2:12" ht="12" x14ac:dyDescent="0.2">
      <c r="C50" s="93"/>
      <c r="G50" s="65" t="s">
        <v>202</v>
      </c>
      <c r="H50" s="102">
        <f>SUM(I50:L50)</f>
        <v>3523336.7985399999</v>
      </c>
      <c r="I50" s="102">
        <f>I33+I39</f>
        <v>1747489.7849260001</v>
      </c>
      <c r="J50" s="102">
        <f>J33+J39</f>
        <v>742729.85034</v>
      </c>
      <c r="K50" s="102">
        <f>K33+K39</f>
        <v>450672.84880400001</v>
      </c>
      <c r="L50" s="102">
        <f>L33+L39</f>
        <v>582444.31446999998</v>
      </c>
    </row>
    <row r="51" spans="2:12" ht="12.75" x14ac:dyDescent="0.2">
      <c r="C51" s="93"/>
      <c r="G51" s="100"/>
      <c r="H51" s="100"/>
      <c r="I51" s="100"/>
      <c r="J51" s="100"/>
      <c r="K51" s="100"/>
      <c r="L51" s="100"/>
    </row>
    <row r="52" spans="2:12" ht="12" x14ac:dyDescent="0.2">
      <c r="G52" s="86" t="s">
        <v>197</v>
      </c>
      <c r="H52" s="87">
        <f>(H50*1000)/H$7</f>
        <v>475.53038211550438</v>
      </c>
      <c r="I52" s="87">
        <f t="shared" ref="I52:L52" si="35">(I50*1000)/I$7</f>
        <v>412.31010264186739</v>
      </c>
      <c r="J52" s="87">
        <f t="shared" si="35"/>
        <v>535.07288091342718</v>
      </c>
      <c r="K52" s="87">
        <f t="shared" si="35"/>
        <v>577.10427662209111</v>
      </c>
      <c r="L52" s="87">
        <f t="shared" si="35"/>
        <v>581.29567421774573</v>
      </c>
    </row>
    <row r="53" spans="2:12" ht="12" x14ac:dyDescent="0.2">
      <c r="G53" s="86" t="s">
        <v>198</v>
      </c>
      <c r="H53" s="87">
        <f>H52/52</f>
        <v>9.1448150406827757</v>
      </c>
      <c r="I53" s="87">
        <f t="shared" ref="I53:L53" si="36">I52/52</f>
        <v>7.9290404354205268</v>
      </c>
      <c r="J53" s="87">
        <f t="shared" si="36"/>
        <v>10.289863094488984</v>
      </c>
      <c r="K53" s="87">
        <f t="shared" si="36"/>
        <v>11.098159165809445</v>
      </c>
      <c r="L53" s="87">
        <f t="shared" si="36"/>
        <v>11.178762965725879</v>
      </c>
    </row>
    <row r="54" spans="2:12" ht="12" x14ac:dyDescent="0.2">
      <c r="G54" s="89" t="s">
        <v>200</v>
      </c>
      <c r="H54" s="90">
        <f>(H50*1000)/H$8</f>
        <v>1220.6153761148787</v>
      </c>
      <c r="I54" s="90">
        <f t="shared" ref="I54:L54" si="37">(I50*1000)/I$8</f>
        <v>1145.8438475700757</v>
      </c>
      <c r="J54" s="90">
        <f t="shared" si="37"/>
        <v>1293.8169468749836</v>
      </c>
      <c r="K54" s="90">
        <f t="shared" si="37"/>
        <v>1327.1790630676264</v>
      </c>
      <c r="L54" s="90">
        <f t="shared" si="37"/>
        <v>1300.6098701052199</v>
      </c>
    </row>
    <row r="55" spans="2:12" ht="12" x14ac:dyDescent="0.2">
      <c r="G55" s="89" t="s">
        <v>201</v>
      </c>
      <c r="H55" s="90">
        <f>H54/52</f>
        <v>23.473372617593821</v>
      </c>
      <c r="I55" s="90">
        <f t="shared" ref="I55:L55" si="38">I54/52</f>
        <v>22.035458607116841</v>
      </c>
      <c r="J55" s="90">
        <f t="shared" si="38"/>
        <v>24.881095132211222</v>
      </c>
      <c r="K55" s="90">
        <f t="shared" si="38"/>
        <v>25.522674289762048</v>
      </c>
      <c r="L55" s="90">
        <f t="shared" si="38"/>
        <v>25.011728271254228</v>
      </c>
    </row>
  </sheetData>
  <mergeCells count="5">
    <mergeCell ref="A1:F1"/>
    <mergeCell ref="G1:L1"/>
    <mergeCell ref="A3:F3"/>
    <mergeCell ref="G3:L3"/>
    <mergeCell ref="G10:L10"/>
  </mergeCells>
  <pageMargins left="1" right="1" top="1" bottom="1" header="0.5" footer="0.5"/>
  <pageSetup paperSize="9" scale="66" orientation="portrait" r:id="rId1"/>
  <headerFooter alignWithMargins="0"/>
  <ignoredErrors>
    <ignoredError sqref="I54:L54 H19:L36 H39:L43 H37 H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6"/>
  <sheetViews>
    <sheetView zoomScaleNormal="100" zoomScaleSheetLayoutView="100" workbookViewId="0">
      <pane xSplit="2" ySplit="5" topLeftCell="E63" activePane="bottomRight" state="frozen"/>
      <selection pane="topRight" activeCell="C1" sqref="C1"/>
      <selection pane="bottomLeft" activeCell="A6" sqref="A6"/>
      <selection pane="bottomRight" activeCell="V73" sqref="V73"/>
    </sheetView>
  </sheetViews>
  <sheetFormatPr defaultRowHeight="12.75" x14ac:dyDescent="0.2"/>
  <cols>
    <col min="1" max="1" width="4.42578125" style="126" bestFit="1" customWidth="1"/>
    <col min="2" max="2" width="19" style="126" bestFit="1" customWidth="1"/>
    <col min="3" max="3" width="3" style="126" bestFit="1" customWidth="1"/>
    <col min="4" max="4" width="3" style="149" bestFit="1" customWidth="1"/>
    <col min="5" max="5" width="0.85546875" style="150" customWidth="1"/>
    <col min="6" max="6" width="10.28515625" style="151" bestFit="1" customWidth="1"/>
    <col min="7" max="7" width="9.42578125" style="151" bestFit="1" customWidth="1"/>
    <col min="8" max="9" width="8.42578125" style="151" bestFit="1" customWidth="1"/>
    <col min="10" max="10" width="9.42578125" style="151" bestFit="1" customWidth="1"/>
    <col min="11" max="11" width="8.42578125" style="151" bestFit="1" customWidth="1"/>
    <col min="12" max="12" width="10.28515625" style="151" bestFit="1" customWidth="1"/>
    <col min="13" max="13" width="9.42578125" style="151" bestFit="1" customWidth="1"/>
    <col min="14" max="14" width="9" style="151" bestFit="1" customWidth="1"/>
    <col min="15" max="15" width="0.85546875" style="151" customWidth="1"/>
    <col min="16" max="17" width="9.85546875" style="126" customWidth="1"/>
    <col min="18" max="18" width="9" style="126" customWidth="1"/>
    <col min="19" max="19" width="8.7109375" style="126" customWidth="1"/>
    <col min="20" max="16384" width="9.140625" style="126"/>
  </cols>
  <sheetData>
    <row r="1" spans="1:19" s="106" customFormat="1" ht="15.75" x14ac:dyDescent="0.25">
      <c r="A1" s="357" t="s">
        <v>274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8"/>
    </row>
    <row r="2" spans="1:19" s="112" customFormat="1" ht="15.75" x14ac:dyDescent="0.25">
      <c r="A2" s="107"/>
      <c r="B2" s="108"/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11"/>
      <c r="Q2" s="111"/>
      <c r="R2" s="111"/>
      <c r="S2" s="111"/>
    </row>
    <row r="3" spans="1:19" s="117" customFormat="1" ht="15.75" customHeight="1" x14ac:dyDescent="0.25">
      <c r="A3" s="113"/>
      <c r="B3" s="114"/>
      <c r="C3" s="108"/>
      <c r="D3" s="108"/>
      <c r="E3" s="116"/>
      <c r="F3" s="359" t="s">
        <v>273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1"/>
    </row>
    <row r="4" spans="1:19" s="117" customFormat="1" ht="15.75" customHeight="1" x14ac:dyDescent="0.25">
      <c r="A4" s="113"/>
      <c r="B4" s="114"/>
      <c r="C4" s="108"/>
      <c r="D4" s="108"/>
      <c r="E4" s="118"/>
      <c r="F4" s="362" t="s">
        <v>188</v>
      </c>
      <c r="G4" s="362"/>
      <c r="H4" s="362"/>
      <c r="I4" s="362" t="s">
        <v>193</v>
      </c>
      <c r="J4" s="362"/>
      <c r="K4" s="362"/>
      <c r="L4" s="362" t="s">
        <v>199</v>
      </c>
      <c r="M4" s="362"/>
      <c r="N4" s="362"/>
      <c r="O4" s="119"/>
      <c r="P4" s="363" t="s">
        <v>207</v>
      </c>
      <c r="Q4" s="365" t="s">
        <v>279</v>
      </c>
      <c r="R4" s="366" t="s">
        <v>208</v>
      </c>
      <c r="S4" s="367" t="s">
        <v>186</v>
      </c>
    </row>
    <row r="5" spans="1:19" ht="49.5" x14ac:dyDescent="0.25">
      <c r="A5" s="120" t="s">
        <v>169</v>
      </c>
      <c r="B5" s="121" t="s">
        <v>168</v>
      </c>
      <c r="C5" s="122" t="s">
        <v>167</v>
      </c>
      <c r="D5" s="123" t="s">
        <v>166</v>
      </c>
      <c r="E5" s="124"/>
      <c r="F5" s="125" t="s">
        <v>183</v>
      </c>
      <c r="G5" s="125" t="s">
        <v>278</v>
      </c>
      <c r="H5" s="125" t="s">
        <v>185</v>
      </c>
      <c r="I5" s="125" t="s">
        <v>183</v>
      </c>
      <c r="J5" s="125" t="s">
        <v>278</v>
      </c>
      <c r="K5" s="125" t="s">
        <v>185</v>
      </c>
      <c r="L5" s="125" t="s">
        <v>183</v>
      </c>
      <c r="M5" s="125" t="s">
        <v>278</v>
      </c>
      <c r="N5" s="125" t="s">
        <v>185</v>
      </c>
      <c r="O5" s="119"/>
      <c r="P5" s="364"/>
      <c r="Q5" s="365"/>
      <c r="R5" s="366"/>
      <c r="S5" s="368"/>
    </row>
    <row r="6" spans="1:19" ht="15.75" x14ac:dyDescent="0.25">
      <c r="A6" s="127">
        <v>60</v>
      </c>
      <c r="B6" s="128" t="s">
        <v>158</v>
      </c>
      <c r="C6" s="129" t="s">
        <v>3</v>
      </c>
      <c r="D6" s="130">
        <v>4</v>
      </c>
      <c r="E6" s="131"/>
      <c r="F6" s="132">
        <f>'App 4-Recyclables'!F5+'App 4-Recyclables'!J5+'App 4-Recyclables'!N5</f>
        <v>9182.3739999999998</v>
      </c>
      <c r="G6" s="132">
        <f>'App 4-Recyclables'!G5+'App 4-Recyclables'!K5+'App 4-Recyclables'!O5</f>
        <v>8502.3739999999998</v>
      </c>
      <c r="H6" s="132">
        <f>'App 4-Recyclables'!H5+'App 4-Recyclables'!L5+'App 4-Recyclables'!P5</f>
        <v>680</v>
      </c>
      <c r="I6" s="132">
        <f>'App 5-Organics'!F5+'App 5-Organics'!J5+'App 5-Organics'!N5</f>
        <v>5857</v>
      </c>
      <c r="J6" s="132">
        <f>'App 5-Organics'!G5+'App 5-Organics'!K5+'App 5-Organics'!O5</f>
        <v>5633.51</v>
      </c>
      <c r="K6" s="132">
        <f>'App 5-Organics'!H5+'App 5-Organics'!L5+'App 5-Organics'!P5</f>
        <v>223.5</v>
      </c>
      <c r="L6" s="334">
        <f>'App 6-Residual Waste'!F5+'App 6-Residual Waste'!P5+'App 6-Residual Waste'!W5</f>
        <v>17065</v>
      </c>
      <c r="M6" s="334">
        <f>'App 6-Residual Waste'!G5+'App 6-Residual Waste'!Q5+'App 6-Residual Waste'!X5</f>
        <v>0</v>
      </c>
      <c r="N6" s="334">
        <f>'App 6-Residual Waste'!H5+'App 6-Residual Waste'!R5+'App 6-Residual Waste'!Y5</f>
        <v>17065</v>
      </c>
      <c r="O6" s="332"/>
      <c r="P6" s="334">
        <f t="shared" ref="P6:P69" si="0">F6+I6+L6</f>
        <v>32104.374</v>
      </c>
      <c r="Q6" s="334">
        <f t="shared" ref="Q6:Q69" si="1">G6+J6+M6</f>
        <v>14135.884</v>
      </c>
      <c r="R6" s="334">
        <f t="shared" ref="R6:R69" si="2">H6+K6+N6</f>
        <v>17968.5</v>
      </c>
      <c r="S6" s="335">
        <f>Q6/P6</f>
        <v>0.4403102206571603</v>
      </c>
    </row>
    <row r="7" spans="1:19" ht="15.75" x14ac:dyDescent="0.25">
      <c r="A7" s="127">
        <v>110</v>
      </c>
      <c r="B7" s="128" t="s">
        <v>157</v>
      </c>
      <c r="C7" s="129" t="s">
        <v>3</v>
      </c>
      <c r="D7" s="130">
        <v>4</v>
      </c>
      <c r="E7" s="131"/>
      <c r="F7" s="132">
        <f>'App 4-Recyclables'!F6+'App 4-Recyclables'!J6+'App 4-Recyclables'!N6</f>
        <v>3960.527</v>
      </c>
      <c r="G7" s="132">
        <f>'App 4-Recyclables'!G6+'App 4-Recyclables'!K6+'App 4-Recyclables'!O6</f>
        <v>3817.6970000000001</v>
      </c>
      <c r="H7" s="132">
        <f>'App 4-Recyclables'!H6+'App 4-Recyclables'!L6+'App 4-Recyclables'!P6</f>
        <v>142.82999999999998</v>
      </c>
      <c r="I7" s="132">
        <f>'App 5-Organics'!F6+'App 5-Organics'!J6+'App 5-Organics'!N6</f>
        <v>3474.59</v>
      </c>
      <c r="J7" s="132">
        <f>'App 5-Organics'!G6+'App 5-Organics'!K6+'App 5-Organics'!O6</f>
        <v>2693.41</v>
      </c>
      <c r="K7" s="132">
        <f>'App 5-Organics'!H6+'App 5-Organics'!L6+'App 5-Organics'!P6</f>
        <v>781.18</v>
      </c>
      <c r="L7" s="334">
        <f>'App 6-Residual Waste'!F6+'App 6-Residual Waste'!P6+'App 6-Residual Waste'!W6</f>
        <v>5713.61</v>
      </c>
      <c r="M7" s="334">
        <f>'App 6-Residual Waste'!G6+'App 6-Residual Waste'!Q6+'App 6-Residual Waste'!X6</f>
        <v>0</v>
      </c>
      <c r="N7" s="334">
        <f>'App 6-Residual Waste'!H6+'App 6-Residual Waste'!R6+'App 6-Residual Waste'!Y6</f>
        <v>5713.61</v>
      </c>
      <c r="O7" s="332"/>
      <c r="P7" s="334">
        <f t="shared" si="0"/>
        <v>13148.726999999999</v>
      </c>
      <c r="Q7" s="334">
        <f t="shared" si="1"/>
        <v>6511.107</v>
      </c>
      <c r="R7" s="334">
        <f t="shared" si="2"/>
        <v>6637.62</v>
      </c>
      <c r="S7" s="335">
        <f t="shared" ref="S7:S70" si="3">Q7/P7</f>
        <v>0.49518915405270797</v>
      </c>
    </row>
    <row r="8" spans="1:19" ht="15.75" x14ac:dyDescent="0.25">
      <c r="A8" s="127">
        <v>150</v>
      </c>
      <c r="B8" s="128" t="s">
        <v>156</v>
      </c>
      <c r="C8" s="129" t="s">
        <v>8</v>
      </c>
      <c r="D8" s="130">
        <v>2</v>
      </c>
      <c r="E8" s="131"/>
      <c r="F8" s="132">
        <f>'App 4-Recyclables'!F7+'App 4-Recyclables'!J7+'App 4-Recyclables'!N7</f>
        <v>3953.1099999999997</v>
      </c>
      <c r="G8" s="132">
        <f>'App 4-Recyclables'!G7+'App 4-Recyclables'!K7+'App 4-Recyclables'!O7</f>
        <v>3649.4</v>
      </c>
      <c r="H8" s="132">
        <f>'App 4-Recyclables'!H7+'App 4-Recyclables'!L7+'App 4-Recyclables'!P7</f>
        <v>303.70999999999998</v>
      </c>
      <c r="I8" s="132">
        <f>'App 5-Organics'!F7+'App 5-Organics'!J7+'App 5-Organics'!N7</f>
        <v>1836</v>
      </c>
      <c r="J8" s="132">
        <f>'App 5-Organics'!G7+'App 5-Organics'!K7+'App 5-Organics'!O7</f>
        <v>1743.12</v>
      </c>
      <c r="K8" s="132">
        <f>'App 5-Organics'!H7+'App 5-Organics'!L7+'App 5-Organics'!P7</f>
        <v>92.89</v>
      </c>
      <c r="L8" s="334">
        <f>'App 6-Residual Waste'!F7+'App 6-Residual Waste'!P7+'App 6-Residual Waste'!W7</f>
        <v>11417.53</v>
      </c>
      <c r="M8" s="334">
        <f>'App 6-Residual Waste'!G7+'App 6-Residual Waste'!Q7+'App 6-Residual Waste'!X7</f>
        <v>0</v>
      </c>
      <c r="N8" s="334">
        <f>'App 6-Residual Waste'!H7+'App 6-Residual Waste'!R7+'App 6-Residual Waste'!Y7</f>
        <v>11417.53</v>
      </c>
      <c r="O8" s="332"/>
      <c r="P8" s="334">
        <f t="shared" si="0"/>
        <v>17206.64</v>
      </c>
      <c r="Q8" s="334">
        <f t="shared" si="1"/>
        <v>5392.52</v>
      </c>
      <c r="R8" s="334">
        <f t="shared" si="2"/>
        <v>11814.130000000001</v>
      </c>
      <c r="S8" s="335">
        <f t="shared" si="3"/>
        <v>0.3133976185937522</v>
      </c>
    </row>
    <row r="9" spans="1:19" ht="15.75" x14ac:dyDescent="0.25">
      <c r="A9" s="127">
        <v>200</v>
      </c>
      <c r="B9" s="128" t="s">
        <v>155</v>
      </c>
      <c r="C9" s="129" t="s">
        <v>8</v>
      </c>
      <c r="D9" s="130">
        <v>2</v>
      </c>
      <c r="E9" s="131"/>
      <c r="F9" s="132">
        <f>'App 4-Recyclables'!F8+'App 4-Recyclables'!J8+'App 4-Recyclables'!N8</f>
        <v>4345.3999999999996</v>
      </c>
      <c r="G9" s="132">
        <f>'App 4-Recyclables'!G8+'App 4-Recyclables'!K8+'App 4-Recyclables'!O8</f>
        <v>3938.53</v>
      </c>
      <c r="H9" s="132">
        <f>'App 4-Recyclables'!H8+'App 4-Recyclables'!L8+'App 4-Recyclables'!P8</f>
        <v>406.87</v>
      </c>
      <c r="I9" s="132">
        <f>'App 5-Organics'!F8+'App 5-Organics'!J8+'App 5-Organics'!N8</f>
        <v>6366.36</v>
      </c>
      <c r="J9" s="132">
        <f>'App 5-Organics'!G8+'App 5-Organics'!K8+'App 5-Organics'!O8</f>
        <v>6196.0599999999995</v>
      </c>
      <c r="K9" s="132">
        <f>'App 5-Organics'!H8+'App 5-Organics'!L8+'App 5-Organics'!P8</f>
        <v>170.31</v>
      </c>
      <c r="L9" s="334">
        <f>'App 6-Residual Waste'!F8+'App 6-Residual Waste'!P8+'App 6-Residual Waste'!W8</f>
        <v>22951.11</v>
      </c>
      <c r="M9" s="334">
        <f>'App 6-Residual Waste'!G8+'App 6-Residual Waste'!Q8+'App 6-Residual Waste'!X8</f>
        <v>1174.55</v>
      </c>
      <c r="N9" s="334">
        <f>'App 6-Residual Waste'!H8+'App 6-Residual Waste'!R8+'App 6-Residual Waste'!Y8</f>
        <v>21776.55</v>
      </c>
      <c r="O9" s="332"/>
      <c r="P9" s="334">
        <f t="shared" si="0"/>
        <v>33662.869999999995</v>
      </c>
      <c r="Q9" s="334">
        <f t="shared" si="1"/>
        <v>11309.14</v>
      </c>
      <c r="R9" s="334">
        <f t="shared" si="2"/>
        <v>22353.73</v>
      </c>
      <c r="S9" s="335">
        <f t="shared" si="3"/>
        <v>0.3359529356825488</v>
      </c>
    </row>
    <row r="10" spans="1:19" ht="15.75" x14ac:dyDescent="0.25">
      <c r="A10" s="127">
        <v>250</v>
      </c>
      <c r="B10" s="128" t="s">
        <v>154</v>
      </c>
      <c r="C10" s="129" t="s">
        <v>11</v>
      </c>
      <c r="D10" s="130">
        <v>4</v>
      </c>
      <c r="E10" s="131"/>
      <c r="F10" s="132">
        <f>'App 4-Recyclables'!F9+'App 4-Recyclables'!J9+'App 4-Recyclables'!N9</f>
        <v>5719.2404000000006</v>
      </c>
      <c r="G10" s="132">
        <f>'App 4-Recyclables'!G9+'App 4-Recyclables'!K9+'App 4-Recyclables'!O9</f>
        <v>5528.3703999999998</v>
      </c>
      <c r="H10" s="132">
        <f>'App 4-Recyclables'!H9+'App 4-Recyclables'!L9+'App 4-Recyclables'!P9</f>
        <v>190.87</v>
      </c>
      <c r="I10" s="132">
        <f>'App 5-Organics'!F9+'App 5-Organics'!J9+'App 5-Organics'!N9</f>
        <v>8114.14</v>
      </c>
      <c r="J10" s="132">
        <f>'App 5-Organics'!G9+'App 5-Organics'!K9+'App 5-Organics'!O9</f>
        <v>7851.63</v>
      </c>
      <c r="K10" s="132">
        <f>'App 5-Organics'!H9+'App 5-Organics'!L9+'App 5-Organics'!P9</f>
        <v>262.52</v>
      </c>
      <c r="L10" s="334">
        <f>'App 6-Residual Waste'!F9+'App 6-Residual Waste'!P9+'App 6-Residual Waste'!W9</f>
        <v>8772.64</v>
      </c>
      <c r="M10" s="334">
        <f>'App 6-Residual Waste'!G9+'App 6-Residual Waste'!Q9+'App 6-Residual Waste'!X9</f>
        <v>0</v>
      </c>
      <c r="N10" s="334">
        <f>'App 6-Residual Waste'!H9+'App 6-Residual Waste'!R9+'App 6-Residual Waste'!Y9</f>
        <v>8772.64</v>
      </c>
      <c r="O10" s="332"/>
      <c r="P10" s="334">
        <f t="shared" si="0"/>
        <v>22606.020400000001</v>
      </c>
      <c r="Q10" s="334">
        <f t="shared" si="1"/>
        <v>13380.000400000001</v>
      </c>
      <c r="R10" s="334">
        <f t="shared" si="2"/>
        <v>9226.0299999999988</v>
      </c>
      <c r="S10" s="335">
        <f t="shared" si="3"/>
        <v>0.59187774598310106</v>
      </c>
    </row>
    <row r="11" spans="1:19" ht="15.75" x14ac:dyDescent="0.25">
      <c r="A11" s="127">
        <v>300</v>
      </c>
      <c r="B11" s="128" t="s">
        <v>153</v>
      </c>
      <c r="C11" s="129" t="s">
        <v>3</v>
      </c>
      <c r="D11" s="130">
        <v>9</v>
      </c>
      <c r="E11" s="131"/>
      <c r="F11" s="132">
        <f>'App 4-Recyclables'!F10+'App 4-Recyclables'!J10+'App 4-Recyclables'!N10</f>
        <v>54.8</v>
      </c>
      <c r="G11" s="132">
        <f>'App 4-Recyclables'!G10+'App 4-Recyclables'!K10+'App 4-Recyclables'!O10</f>
        <v>39.799999999999997</v>
      </c>
      <c r="H11" s="132">
        <f>'App 4-Recyclables'!H10+'App 4-Recyclables'!L10+'App 4-Recyclables'!P10</f>
        <v>15</v>
      </c>
      <c r="I11" s="132">
        <f>'App 5-Organics'!F10+'App 5-Organics'!J10+'App 5-Organics'!N10</f>
        <v>427</v>
      </c>
      <c r="J11" s="132">
        <f>'App 5-Organics'!G10+'App 5-Organics'!K10+'App 5-Organics'!O10</f>
        <v>427</v>
      </c>
      <c r="K11" s="132">
        <f>'App 5-Organics'!H10+'App 5-Organics'!L10+'App 5-Organics'!P10</f>
        <v>0</v>
      </c>
      <c r="L11" s="334">
        <f>'App 6-Residual Waste'!F10+'App 6-Residual Waste'!P10+'App 6-Residual Waste'!W10</f>
        <v>721</v>
      </c>
      <c r="M11" s="334">
        <f>'App 6-Residual Waste'!G10+'App 6-Residual Waste'!Q10+'App 6-Residual Waste'!X10</f>
        <v>0</v>
      </c>
      <c r="N11" s="334">
        <f>'App 6-Residual Waste'!H10+'App 6-Residual Waste'!R10+'App 6-Residual Waste'!Y10</f>
        <v>721</v>
      </c>
      <c r="O11" s="332"/>
      <c r="P11" s="334">
        <f t="shared" si="0"/>
        <v>1202.8</v>
      </c>
      <c r="Q11" s="334">
        <f t="shared" si="1"/>
        <v>466.8</v>
      </c>
      <c r="R11" s="334">
        <f t="shared" si="2"/>
        <v>736</v>
      </c>
      <c r="S11" s="335">
        <f t="shared" si="3"/>
        <v>0.38809444629198542</v>
      </c>
    </row>
    <row r="12" spans="1:19" ht="15.75" x14ac:dyDescent="0.25">
      <c r="A12" s="127">
        <v>350</v>
      </c>
      <c r="B12" s="128" t="s">
        <v>152</v>
      </c>
      <c r="C12" s="129" t="s">
        <v>8</v>
      </c>
      <c r="D12" s="130">
        <v>3</v>
      </c>
      <c r="E12" s="131"/>
      <c r="F12" s="132">
        <f>'App 4-Recyclables'!F11+'App 4-Recyclables'!J11+'App 4-Recyclables'!N11</f>
        <v>16066</v>
      </c>
      <c r="G12" s="132">
        <f>'App 4-Recyclables'!G11+'App 4-Recyclables'!K11+'App 4-Recyclables'!O11</f>
        <v>13275.73</v>
      </c>
      <c r="H12" s="132">
        <f>'App 4-Recyclables'!H11+'App 4-Recyclables'!L11+'App 4-Recyclables'!P11</f>
        <v>2790.27</v>
      </c>
      <c r="I12" s="132">
        <f>'App 5-Organics'!F11+'App 5-Organics'!J11+'App 5-Organics'!N11</f>
        <v>19379</v>
      </c>
      <c r="J12" s="132">
        <f>'App 5-Organics'!G11+'App 5-Organics'!K11+'App 5-Organics'!O11</f>
        <v>18542</v>
      </c>
      <c r="K12" s="132">
        <f>'App 5-Organics'!H11+'App 5-Organics'!L11+'App 5-Organics'!P11</f>
        <v>837</v>
      </c>
      <c r="L12" s="334">
        <f>'App 6-Residual Waste'!F11+'App 6-Residual Waste'!P11+'App 6-Residual Waste'!W11</f>
        <v>48277</v>
      </c>
      <c r="M12" s="334">
        <f>'App 6-Residual Waste'!G11+'App 6-Residual Waste'!Q11+'App 6-Residual Waste'!X11</f>
        <v>0</v>
      </c>
      <c r="N12" s="334">
        <f>'App 6-Residual Waste'!H11+'App 6-Residual Waste'!R11+'App 6-Residual Waste'!Y11</f>
        <v>48277</v>
      </c>
      <c r="O12" s="332"/>
      <c r="P12" s="334">
        <f t="shared" si="0"/>
        <v>83722</v>
      </c>
      <c r="Q12" s="334">
        <f t="shared" si="1"/>
        <v>31817.73</v>
      </c>
      <c r="R12" s="334">
        <f t="shared" si="2"/>
        <v>51904.27</v>
      </c>
      <c r="S12" s="335">
        <f t="shared" si="3"/>
        <v>0.38004025226344329</v>
      </c>
    </row>
    <row r="13" spans="1:19" ht="15.75" x14ac:dyDescent="0.25">
      <c r="A13" s="127">
        <v>470</v>
      </c>
      <c r="B13" s="128" t="s">
        <v>151</v>
      </c>
      <c r="C13" s="129" t="s">
        <v>3</v>
      </c>
      <c r="D13" s="130">
        <v>4</v>
      </c>
      <c r="E13" s="131"/>
      <c r="F13" s="132">
        <f>'App 4-Recyclables'!F12+'App 4-Recyclables'!J12+'App 4-Recyclables'!N12</f>
        <v>3907.1779999999999</v>
      </c>
      <c r="G13" s="132">
        <f>'App 4-Recyclables'!G12+'App 4-Recyclables'!K12+'App 4-Recyclables'!O12</f>
        <v>3734.4179999999997</v>
      </c>
      <c r="H13" s="132">
        <f>'App 4-Recyclables'!H12+'App 4-Recyclables'!L12+'App 4-Recyclables'!P12</f>
        <v>172.76</v>
      </c>
      <c r="I13" s="132">
        <f>'App 5-Organics'!F12+'App 5-Organics'!J12+'App 5-Organics'!N12</f>
        <v>1776.95</v>
      </c>
      <c r="J13" s="132">
        <f>'App 5-Organics'!G12+'App 5-Organics'!K12+'App 5-Organics'!O12</f>
        <v>720.3</v>
      </c>
      <c r="K13" s="132">
        <f>'App 5-Organics'!H12+'App 5-Organics'!L12+'App 5-Organics'!P12</f>
        <v>1056.6500000000001</v>
      </c>
      <c r="L13" s="334">
        <f>'App 6-Residual Waste'!F12+'App 6-Residual Waste'!P12+'App 6-Residual Waste'!W12</f>
        <v>28096.29</v>
      </c>
      <c r="M13" s="334">
        <f>'App 6-Residual Waste'!G12+'App 6-Residual Waste'!Q12+'App 6-Residual Waste'!X12</f>
        <v>0</v>
      </c>
      <c r="N13" s="334">
        <f>'App 6-Residual Waste'!H12+'App 6-Residual Waste'!R12+'App 6-Residual Waste'!Y12</f>
        <v>28096.29</v>
      </c>
      <c r="O13" s="332"/>
      <c r="P13" s="334">
        <f t="shared" si="0"/>
        <v>33780.417999999998</v>
      </c>
      <c r="Q13" s="334">
        <f t="shared" si="1"/>
        <v>4454.7179999999998</v>
      </c>
      <c r="R13" s="334">
        <f t="shared" si="2"/>
        <v>29325.7</v>
      </c>
      <c r="S13" s="335">
        <f t="shared" si="3"/>
        <v>0.13187279091691523</v>
      </c>
    </row>
    <row r="14" spans="1:19" ht="15.75" x14ac:dyDescent="0.25">
      <c r="A14" s="127">
        <v>500</v>
      </c>
      <c r="B14" s="128" t="s">
        <v>209</v>
      </c>
      <c r="C14" s="129" t="s">
        <v>8</v>
      </c>
      <c r="D14" s="130">
        <v>7</v>
      </c>
      <c r="E14" s="131"/>
      <c r="F14" s="132">
        <f>'App 4-Recyclables'!F13+'App 4-Recyclables'!J13+'App 4-Recyclables'!N13</f>
        <v>17063</v>
      </c>
      <c r="G14" s="132">
        <f>'App 4-Recyclables'!G13+'App 4-Recyclables'!K13+'App 4-Recyclables'!O13</f>
        <v>15696</v>
      </c>
      <c r="H14" s="132">
        <f>'App 4-Recyclables'!H13+'App 4-Recyclables'!L13+'App 4-Recyclables'!P13</f>
        <v>1367</v>
      </c>
      <c r="I14" s="132">
        <f>'App 5-Organics'!F13+'App 5-Organics'!J13+'App 5-Organics'!N13</f>
        <v>19464</v>
      </c>
      <c r="J14" s="132">
        <f>'App 5-Organics'!G13+'App 5-Organics'!K13+'App 5-Organics'!O13</f>
        <v>18456.969999999998</v>
      </c>
      <c r="K14" s="132">
        <f>'App 5-Organics'!H13+'App 5-Organics'!L13+'App 5-Organics'!P13</f>
        <v>1007.04</v>
      </c>
      <c r="L14" s="334">
        <f>'App 6-Residual Waste'!F13+'App 6-Residual Waste'!P13+'App 6-Residual Waste'!W13</f>
        <v>46841</v>
      </c>
      <c r="M14" s="334">
        <f>'App 6-Residual Waste'!G13+'App 6-Residual Waste'!Q13+'App 6-Residual Waste'!X13</f>
        <v>0</v>
      </c>
      <c r="N14" s="334">
        <f>'App 6-Residual Waste'!H13+'App 6-Residual Waste'!R13+'App 6-Residual Waste'!Y13</f>
        <v>46841</v>
      </c>
      <c r="O14" s="332"/>
      <c r="P14" s="334">
        <f t="shared" si="0"/>
        <v>83368</v>
      </c>
      <c r="Q14" s="334">
        <f t="shared" si="1"/>
        <v>34152.97</v>
      </c>
      <c r="R14" s="334">
        <f t="shared" si="2"/>
        <v>49215.040000000001</v>
      </c>
      <c r="S14" s="335">
        <f t="shared" si="3"/>
        <v>0.40966521926878419</v>
      </c>
    </row>
    <row r="15" spans="1:19" ht="15.75" x14ac:dyDescent="0.25">
      <c r="A15" s="127">
        <v>550</v>
      </c>
      <c r="B15" s="128" t="s">
        <v>149</v>
      </c>
      <c r="C15" s="129" t="s">
        <v>3</v>
      </c>
      <c r="D15" s="130">
        <v>4</v>
      </c>
      <c r="E15" s="131"/>
      <c r="F15" s="132">
        <f>'App 4-Recyclables'!F14+'App 4-Recyclables'!J14+'App 4-Recyclables'!N14</f>
        <v>5836.07</v>
      </c>
      <c r="G15" s="132">
        <f>'App 4-Recyclables'!G14+'App 4-Recyclables'!K14+'App 4-Recyclables'!O14</f>
        <v>5542.78</v>
      </c>
      <c r="H15" s="132">
        <f>'App 4-Recyclables'!H14+'App 4-Recyclables'!L14+'App 4-Recyclables'!P14</f>
        <v>293.29000000000002</v>
      </c>
      <c r="I15" s="132">
        <f>'App 5-Organics'!F14+'App 5-Organics'!J14+'App 5-Organics'!N14</f>
        <v>6073.84</v>
      </c>
      <c r="J15" s="132">
        <f>'App 5-Organics'!G14+'App 5-Organics'!K14+'App 5-Organics'!O14</f>
        <v>5967.31</v>
      </c>
      <c r="K15" s="132">
        <f>'App 5-Organics'!H14+'App 5-Organics'!L14+'App 5-Organics'!P14</f>
        <v>106.54</v>
      </c>
      <c r="L15" s="334">
        <f>'App 6-Residual Waste'!F14+'App 6-Residual Waste'!P14+'App 6-Residual Waste'!W14</f>
        <v>13863.619999999999</v>
      </c>
      <c r="M15" s="334">
        <f>'App 6-Residual Waste'!G14+'App 6-Residual Waste'!Q14+'App 6-Residual Waste'!X14</f>
        <v>0</v>
      </c>
      <c r="N15" s="334">
        <f>'App 6-Residual Waste'!H14+'App 6-Residual Waste'!R14+'App 6-Residual Waste'!Y14</f>
        <v>13863.619999999999</v>
      </c>
      <c r="O15" s="332"/>
      <c r="P15" s="334">
        <f t="shared" si="0"/>
        <v>25773.53</v>
      </c>
      <c r="Q15" s="334">
        <f t="shared" si="1"/>
        <v>11510.09</v>
      </c>
      <c r="R15" s="334">
        <f t="shared" si="2"/>
        <v>14263.449999999999</v>
      </c>
      <c r="S15" s="335">
        <f t="shared" si="3"/>
        <v>0.44658570246295332</v>
      </c>
    </row>
    <row r="16" spans="1:19" ht="15.75" x14ac:dyDescent="0.25">
      <c r="A16" s="127">
        <v>600</v>
      </c>
      <c r="B16" s="128" t="s">
        <v>148</v>
      </c>
      <c r="C16" s="129" t="s">
        <v>11</v>
      </c>
      <c r="D16" s="130">
        <v>11</v>
      </c>
      <c r="E16" s="131"/>
      <c r="F16" s="132">
        <f>'App 4-Recyclables'!F15+'App 4-Recyclables'!J15+'App 4-Recyclables'!N15</f>
        <v>1701.4340999999999</v>
      </c>
      <c r="G16" s="132">
        <f>'App 4-Recyclables'!G15+'App 4-Recyclables'!K15+'App 4-Recyclables'!O15</f>
        <v>1657.0641000000001</v>
      </c>
      <c r="H16" s="132">
        <f>'App 4-Recyclables'!H15+'App 4-Recyclables'!L15+'App 4-Recyclables'!P15</f>
        <v>44.37</v>
      </c>
      <c r="I16" s="132">
        <f>'App 5-Organics'!F15+'App 5-Organics'!J15+'App 5-Organics'!N15</f>
        <v>2111.06</v>
      </c>
      <c r="J16" s="132">
        <f>'App 5-Organics'!G15+'App 5-Organics'!K15+'App 5-Organics'!O15</f>
        <v>2024.32</v>
      </c>
      <c r="K16" s="132">
        <f>'App 5-Organics'!H15+'App 5-Organics'!L15+'App 5-Organics'!P15</f>
        <v>86.75</v>
      </c>
      <c r="L16" s="334">
        <f>'App 6-Residual Waste'!F15+'App 6-Residual Waste'!P15+'App 6-Residual Waste'!W15</f>
        <v>3125.59</v>
      </c>
      <c r="M16" s="334">
        <f>'App 6-Residual Waste'!G15+'App 6-Residual Waste'!Q15+'App 6-Residual Waste'!X15</f>
        <v>1739</v>
      </c>
      <c r="N16" s="334">
        <f>'App 6-Residual Waste'!H15+'App 6-Residual Waste'!R15+'App 6-Residual Waste'!Y15</f>
        <v>1386.59</v>
      </c>
      <c r="O16" s="332"/>
      <c r="P16" s="334">
        <f t="shared" si="0"/>
        <v>6938.0841</v>
      </c>
      <c r="Q16" s="334">
        <f t="shared" si="1"/>
        <v>5420.3841000000002</v>
      </c>
      <c r="R16" s="334">
        <f t="shared" si="2"/>
        <v>1517.71</v>
      </c>
      <c r="S16" s="335">
        <f t="shared" si="3"/>
        <v>0.78125084992844063</v>
      </c>
    </row>
    <row r="17" spans="1:19" ht="15.75" x14ac:dyDescent="0.25">
      <c r="A17" s="127">
        <v>650</v>
      </c>
      <c r="B17" s="128" t="s">
        <v>147</v>
      </c>
      <c r="C17" s="129" t="s">
        <v>3</v>
      </c>
      <c r="D17" s="130">
        <v>10</v>
      </c>
      <c r="E17" s="131"/>
      <c r="F17" s="132">
        <f>'App 4-Recyclables'!F16+'App 4-Recyclables'!J16+'App 4-Recyclables'!N16</f>
        <v>1061.8</v>
      </c>
      <c r="G17" s="132">
        <f>'App 4-Recyclables'!G16+'App 4-Recyclables'!K16+'App 4-Recyclables'!O16</f>
        <v>1028.19</v>
      </c>
      <c r="H17" s="132">
        <f>'App 4-Recyclables'!H16+'App 4-Recyclables'!L16+'App 4-Recyclables'!P16</f>
        <v>33.61</v>
      </c>
      <c r="I17" s="132">
        <f>'App 5-Organics'!F16+'App 5-Organics'!J16+'App 5-Organics'!N16</f>
        <v>216</v>
      </c>
      <c r="J17" s="132">
        <f>'App 5-Organics'!G16+'App 5-Organics'!K16+'App 5-Organics'!O16</f>
        <v>216</v>
      </c>
      <c r="K17" s="132">
        <f>'App 5-Organics'!H16+'App 5-Organics'!L16+'App 5-Organics'!P16</f>
        <v>0</v>
      </c>
      <c r="L17" s="334">
        <f>'App 6-Residual Waste'!F16+'App 6-Residual Waste'!P16+'App 6-Residual Waste'!W16</f>
        <v>1767</v>
      </c>
      <c r="M17" s="334">
        <f>'App 6-Residual Waste'!G16+'App 6-Residual Waste'!Q16+'App 6-Residual Waste'!X16</f>
        <v>0</v>
      </c>
      <c r="N17" s="334">
        <f>'App 6-Residual Waste'!H16+'App 6-Residual Waste'!R16+'App 6-Residual Waste'!Y16</f>
        <v>1767</v>
      </c>
      <c r="O17" s="332"/>
      <c r="P17" s="334">
        <f t="shared" si="0"/>
        <v>3044.8</v>
      </c>
      <c r="Q17" s="334">
        <f t="shared" si="1"/>
        <v>1244.19</v>
      </c>
      <c r="R17" s="334">
        <f t="shared" si="2"/>
        <v>1800.61</v>
      </c>
      <c r="S17" s="335">
        <f t="shared" si="3"/>
        <v>0.40862782448765106</v>
      </c>
    </row>
    <row r="18" spans="1:19" ht="15.75" x14ac:dyDescent="0.25">
      <c r="A18" s="127">
        <v>750</v>
      </c>
      <c r="B18" s="128" t="s">
        <v>146</v>
      </c>
      <c r="C18" s="129" t="s">
        <v>8</v>
      </c>
      <c r="D18" s="130">
        <v>3</v>
      </c>
      <c r="E18" s="131"/>
      <c r="F18" s="132">
        <f>'App 4-Recyclables'!F17+'App 4-Recyclables'!J17+'App 4-Recyclables'!N17</f>
        <v>24139.95</v>
      </c>
      <c r="G18" s="132">
        <f>'App 4-Recyclables'!G17+'App 4-Recyclables'!K17+'App 4-Recyclables'!O17</f>
        <v>21862.13</v>
      </c>
      <c r="H18" s="132">
        <f>'App 4-Recyclables'!H17+'App 4-Recyclables'!L17+'App 4-Recyclables'!P17</f>
        <v>2277.8200000000002</v>
      </c>
      <c r="I18" s="132">
        <f>'App 5-Organics'!F17+'App 5-Organics'!J17+'App 5-Organics'!N17</f>
        <v>0</v>
      </c>
      <c r="J18" s="132">
        <f>'App 5-Organics'!G17+'App 5-Organics'!K17+'App 5-Organics'!O17</f>
        <v>0</v>
      </c>
      <c r="K18" s="132">
        <f>'App 5-Organics'!H17+'App 5-Organics'!L17+'App 5-Organics'!P17</f>
        <v>0</v>
      </c>
      <c r="L18" s="334">
        <f>'App 6-Residual Waste'!F17+'App 6-Residual Waste'!P17+'App 6-Residual Waste'!W17</f>
        <v>104687</v>
      </c>
      <c r="M18" s="334">
        <f>'App 6-Residual Waste'!G17+'App 6-Residual Waste'!Q17+'App 6-Residual Waste'!X17</f>
        <v>61463</v>
      </c>
      <c r="N18" s="334">
        <f>'App 6-Residual Waste'!H17+'App 6-Residual Waste'!R17+'App 6-Residual Waste'!Y17</f>
        <v>43224</v>
      </c>
      <c r="O18" s="332"/>
      <c r="P18" s="334">
        <f t="shared" si="0"/>
        <v>128826.95</v>
      </c>
      <c r="Q18" s="334">
        <f t="shared" si="1"/>
        <v>83325.13</v>
      </c>
      <c r="R18" s="334">
        <f t="shared" si="2"/>
        <v>45501.82</v>
      </c>
      <c r="S18" s="335">
        <f t="shared" si="3"/>
        <v>0.64679890349030233</v>
      </c>
    </row>
    <row r="19" spans="1:19" ht="15.75" x14ac:dyDescent="0.25">
      <c r="A19" s="127">
        <v>800</v>
      </c>
      <c r="B19" s="128" t="s">
        <v>145</v>
      </c>
      <c r="C19" s="129" t="s">
        <v>3</v>
      </c>
      <c r="D19" s="130">
        <v>10</v>
      </c>
      <c r="E19" s="131"/>
      <c r="F19" s="132">
        <f>'App 4-Recyclables'!F18+'App 4-Recyclables'!J18+'App 4-Recyclables'!N18</f>
        <v>27.72</v>
      </c>
      <c r="G19" s="132">
        <f>'App 4-Recyclables'!G18+'App 4-Recyclables'!K18+'App 4-Recyclables'!O18</f>
        <v>27.72</v>
      </c>
      <c r="H19" s="132">
        <f>'App 4-Recyclables'!H18+'App 4-Recyclables'!L18+'App 4-Recyclables'!P18</f>
        <v>0</v>
      </c>
      <c r="I19" s="132">
        <f>'App 5-Organics'!F18+'App 5-Organics'!J18+'App 5-Organics'!N18</f>
        <v>327</v>
      </c>
      <c r="J19" s="132">
        <f>'App 5-Organics'!G18+'App 5-Organics'!K18+'App 5-Organics'!O18</f>
        <v>0</v>
      </c>
      <c r="K19" s="132">
        <f>'App 5-Organics'!H18+'App 5-Organics'!L18+'App 5-Organics'!P18</f>
        <v>327</v>
      </c>
      <c r="L19" s="334">
        <f>'App 6-Residual Waste'!F18+'App 6-Residual Waste'!P18+'App 6-Residual Waste'!W18</f>
        <v>1177.8</v>
      </c>
      <c r="M19" s="334">
        <f>'App 6-Residual Waste'!G18+'App 6-Residual Waste'!Q18+'App 6-Residual Waste'!X18</f>
        <v>0</v>
      </c>
      <c r="N19" s="334">
        <f>'App 6-Residual Waste'!H18+'App 6-Residual Waste'!R18+'App 6-Residual Waste'!Y18</f>
        <v>1177.8</v>
      </c>
      <c r="O19" s="332"/>
      <c r="P19" s="334">
        <f t="shared" si="0"/>
        <v>1532.52</v>
      </c>
      <c r="Q19" s="334">
        <f t="shared" si="1"/>
        <v>27.72</v>
      </c>
      <c r="R19" s="334">
        <f t="shared" si="2"/>
        <v>1504.8</v>
      </c>
      <c r="S19" s="335">
        <f t="shared" si="3"/>
        <v>1.8087855297157621E-2</v>
      </c>
    </row>
    <row r="20" spans="1:19" ht="15.75" x14ac:dyDescent="0.25">
      <c r="A20" s="127">
        <v>850</v>
      </c>
      <c r="B20" s="128" t="s">
        <v>144</v>
      </c>
      <c r="C20" s="129" t="s">
        <v>3</v>
      </c>
      <c r="D20" s="130">
        <v>10</v>
      </c>
      <c r="E20" s="131"/>
      <c r="F20" s="132">
        <f>'App 4-Recyclables'!F19+'App 4-Recyclables'!J19+'App 4-Recyclables'!N19</f>
        <v>1015.1699999999998</v>
      </c>
      <c r="G20" s="132">
        <f>'App 4-Recyclables'!G19+'App 4-Recyclables'!K19+'App 4-Recyclables'!O19</f>
        <v>990.67999999999984</v>
      </c>
      <c r="H20" s="132">
        <f>'App 4-Recyclables'!H19+'App 4-Recyclables'!L19+'App 4-Recyclables'!P19</f>
        <v>24.490000000000002</v>
      </c>
      <c r="I20" s="132">
        <f>'App 5-Organics'!F19+'App 5-Organics'!J19+'App 5-Organics'!N19</f>
        <v>820</v>
      </c>
      <c r="J20" s="132">
        <f>'App 5-Organics'!G19+'App 5-Organics'!K19+'App 5-Organics'!O19</f>
        <v>520</v>
      </c>
      <c r="K20" s="132">
        <f>'App 5-Organics'!H19+'App 5-Organics'!L19+'App 5-Organics'!P19</f>
        <v>300</v>
      </c>
      <c r="L20" s="334">
        <f>'App 6-Residual Waste'!F19+'App 6-Residual Waste'!P19+'App 6-Residual Waste'!W19</f>
        <v>1450</v>
      </c>
      <c r="M20" s="334">
        <f>'App 6-Residual Waste'!G19+'App 6-Residual Waste'!Q19+'App 6-Residual Waste'!X19</f>
        <v>0</v>
      </c>
      <c r="N20" s="334">
        <f>'App 6-Residual Waste'!H19+'App 6-Residual Waste'!R19+'App 6-Residual Waste'!Y19</f>
        <v>1450</v>
      </c>
      <c r="O20" s="332"/>
      <c r="P20" s="334">
        <f t="shared" si="0"/>
        <v>3285.17</v>
      </c>
      <c r="Q20" s="334">
        <f t="shared" si="1"/>
        <v>1510.6799999999998</v>
      </c>
      <c r="R20" s="334">
        <f t="shared" si="2"/>
        <v>1774.49</v>
      </c>
      <c r="S20" s="335">
        <f t="shared" si="3"/>
        <v>0.45984834879169106</v>
      </c>
    </row>
    <row r="21" spans="1:19" ht="15.75" x14ac:dyDescent="0.25">
      <c r="A21" s="127">
        <v>900</v>
      </c>
      <c r="B21" s="128" t="s">
        <v>143</v>
      </c>
      <c r="C21" s="129" t="s">
        <v>11</v>
      </c>
      <c r="D21" s="130">
        <v>7</v>
      </c>
      <c r="E21" s="131"/>
      <c r="F21" s="132">
        <f>'App 4-Recyclables'!F20+'App 4-Recyclables'!J20+'App 4-Recyclables'!N20</f>
        <v>10405.73</v>
      </c>
      <c r="G21" s="132">
        <f>'App 4-Recyclables'!G20+'App 4-Recyclables'!K20+'App 4-Recyclables'!O20</f>
        <v>9869.9</v>
      </c>
      <c r="H21" s="132">
        <f>'App 4-Recyclables'!H20+'App 4-Recyclables'!L20+'App 4-Recyclables'!P20</f>
        <v>535.82999999999993</v>
      </c>
      <c r="I21" s="132">
        <f>'App 5-Organics'!F20+'App 5-Organics'!J20+'App 5-Organics'!N20</f>
        <v>6150.24</v>
      </c>
      <c r="J21" s="132">
        <f>'App 5-Organics'!G20+'App 5-Organics'!K20+'App 5-Organics'!O20</f>
        <v>5425.4699999999993</v>
      </c>
      <c r="K21" s="132">
        <f>'App 5-Organics'!H20+'App 5-Organics'!L20+'App 5-Organics'!P20</f>
        <v>724.77</v>
      </c>
      <c r="L21" s="334">
        <f>'App 6-Residual Waste'!F20+'App 6-Residual Waste'!P20+'App 6-Residual Waste'!W20</f>
        <v>26133.760000000002</v>
      </c>
      <c r="M21" s="334">
        <f>'App 6-Residual Waste'!G20+'App 6-Residual Waste'!Q20+'App 6-Residual Waste'!X20</f>
        <v>199.85</v>
      </c>
      <c r="N21" s="334">
        <f>'App 6-Residual Waste'!H20+'App 6-Residual Waste'!R20+'App 6-Residual Waste'!Y20</f>
        <v>25933.910000000003</v>
      </c>
      <c r="O21" s="332"/>
      <c r="P21" s="334">
        <f t="shared" si="0"/>
        <v>42689.73</v>
      </c>
      <c r="Q21" s="334">
        <f t="shared" si="1"/>
        <v>15495.22</v>
      </c>
      <c r="R21" s="334">
        <f t="shared" si="2"/>
        <v>27194.510000000002</v>
      </c>
      <c r="S21" s="335">
        <f t="shared" si="3"/>
        <v>0.36297301482112909</v>
      </c>
    </row>
    <row r="22" spans="1:19" ht="15.75" x14ac:dyDescent="0.25">
      <c r="A22" s="127">
        <v>950</v>
      </c>
      <c r="B22" s="128" t="s">
        <v>142</v>
      </c>
      <c r="C22" s="129" t="s">
        <v>3</v>
      </c>
      <c r="D22" s="130">
        <v>9</v>
      </c>
      <c r="E22" s="131"/>
      <c r="F22" s="132">
        <f>'App 4-Recyclables'!F21+'App 4-Recyclables'!J21+'App 4-Recyclables'!N21</f>
        <v>138</v>
      </c>
      <c r="G22" s="132">
        <f>'App 4-Recyclables'!G21+'App 4-Recyclables'!K21+'App 4-Recyclables'!O21</f>
        <v>132.26</v>
      </c>
      <c r="H22" s="132">
        <f>'App 4-Recyclables'!H21+'App 4-Recyclables'!L21+'App 4-Recyclables'!P21</f>
        <v>5.74</v>
      </c>
      <c r="I22" s="132">
        <f>'App 5-Organics'!F21+'App 5-Organics'!J21+'App 5-Organics'!N21</f>
        <v>0</v>
      </c>
      <c r="J22" s="132">
        <f>'App 5-Organics'!G21+'App 5-Organics'!K21+'App 5-Organics'!O21</f>
        <v>0</v>
      </c>
      <c r="K22" s="132">
        <f>'App 5-Organics'!H21+'App 5-Organics'!L21+'App 5-Organics'!P21</f>
        <v>0</v>
      </c>
      <c r="L22" s="334">
        <f>'App 6-Residual Waste'!F21+'App 6-Residual Waste'!P21+'App 6-Residual Waste'!W21</f>
        <v>843</v>
      </c>
      <c r="M22" s="334">
        <f>'App 6-Residual Waste'!G21+'App 6-Residual Waste'!Q21+'App 6-Residual Waste'!X21</f>
        <v>0</v>
      </c>
      <c r="N22" s="334">
        <f>'App 6-Residual Waste'!H21+'App 6-Residual Waste'!R21+'App 6-Residual Waste'!Y21</f>
        <v>843</v>
      </c>
      <c r="O22" s="332"/>
      <c r="P22" s="334">
        <f t="shared" si="0"/>
        <v>981</v>
      </c>
      <c r="Q22" s="334">
        <f t="shared" si="1"/>
        <v>132.26</v>
      </c>
      <c r="R22" s="334">
        <f t="shared" si="2"/>
        <v>848.74</v>
      </c>
      <c r="S22" s="335">
        <f t="shared" si="3"/>
        <v>0.13482161060142711</v>
      </c>
    </row>
    <row r="23" spans="1:19" ht="15.75" x14ac:dyDescent="0.25">
      <c r="A23" s="127">
        <v>1000</v>
      </c>
      <c r="B23" s="128" t="s">
        <v>141</v>
      </c>
      <c r="C23" s="129" t="s">
        <v>3</v>
      </c>
      <c r="D23" s="130">
        <v>9</v>
      </c>
      <c r="E23" s="131"/>
      <c r="F23" s="132">
        <f>'App 4-Recyclables'!F22+'App 4-Recyclables'!J22+'App 4-Recyclables'!N22</f>
        <v>440.32</v>
      </c>
      <c r="G23" s="132">
        <f>'App 4-Recyclables'!G22+'App 4-Recyclables'!K22+'App 4-Recyclables'!O22</f>
        <v>434.90999999999997</v>
      </c>
      <c r="H23" s="132">
        <f>'App 4-Recyclables'!H22+'App 4-Recyclables'!L22+'App 4-Recyclables'!P22</f>
        <v>5.41</v>
      </c>
      <c r="I23" s="132">
        <f>'App 5-Organics'!F22+'App 5-Organics'!J22+'App 5-Organics'!N22</f>
        <v>0</v>
      </c>
      <c r="J23" s="132">
        <f>'App 5-Organics'!G22+'App 5-Organics'!K22+'App 5-Organics'!O22</f>
        <v>0</v>
      </c>
      <c r="K23" s="132">
        <f>'App 5-Organics'!H22+'App 5-Organics'!L22+'App 5-Organics'!P22</f>
        <v>0</v>
      </c>
      <c r="L23" s="334">
        <f>'App 6-Residual Waste'!F22+'App 6-Residual Waste'!P22+'App 6-Residual Waste'!W22</f>
        <v>7562</v>
      </c>
      <c r="M23" s="334">
        <f>'App 6-Residual Waste'!G22+'App 6-Residual Waste'!Q22+'App 6-Residual Waste'!X22</f>
        <v>0</v>
      </c>
      <c r="N23" s="334">
        <f>'App 6-Residual Waste'!H22+'App 6-Residual Waste'!R22+'App 6-Residual Waste'!Y22</f>
        <v>7562</v>
      </c>
      <c r="O23" s="332"/>
      <c r="P23" s="334">
        <f t="shared" si="0"/>
        <v>8002.32</v>
      </c>
      <c r="Q23" s="334">
        <f t="shared" si="1"/>
        <v>434.90999999999997</v>
      </c>
      <c r="R23" s="334">
        <f t="shared" si="2"/>
        <v>7567.41</v>
      </c>
      <c r="S23" s="335">
        <f t="shared" si="3"/>
        <v>5.4347989083165883E-2</v>
      </c>
    </row>
    <row r="24" spans="1:19" ht="15.75" x14ac:dyDescent="0.25">
      <c r="A24" s="127">
        <v>1050</v>
      </c>
      <c r="B24" s="128" t="s">
        <v>140</v>
      </c>
      <c r="C24" s="129" t="s">
        <v>3</v>
      </c>
      <c r="D24" s="130">
        <v>9</v>
      </c>
      <c r="E24" s="131"/>
      <c r="F24" s="132">
        <f>'App 4-Recyclables'!F23+'App 4-Recyclables'!J23+'App 4-Recyclables'!N23</f>
        <v>487.91399999999999</v>
      </c>
      <c r="G24" s="132">
        <f>'App 4-Recyclables'!G23+'App 4-Recyclables'!K23+'App 4-Recyclables'!O23</f>
        <v>470.084</v>
      </c>
      <c r="H24" s="132">
        <f>'App 4-Recyclables'!H23+'App 4-Recyclables'!L23+'App 4-Recyclables'!P23</f>
        <v>17.829999999999998</v>
      </c>
      <c r="I24" s="132">
        <f>'App 5-Organics'!F23+'App 5-Organics'!J23+'App 5-Organics'!N23</f>
        <v>10</v>
      </c>
      <c r="J24" s="132">
        <f>'App 5-Organics'!G23+'App 5-Organics'!K23+'App 5-Organics'!O23</f>
        <v>10</v>
      </c>
      <c r="K24" s="132">
        <f>'App 5-Organics'!H23+'App 5-Organics'!L23+'App 5-Organics'!P23</f>
        <v>0</v>
      </c>
      <c r="L24" s="334">
        <f>'App 6-Residual Waste'!F23+'App 6-Residual Waste'!P23+'App 6-Residual Waste'!W23</f>
        <v>1801</v>
      </c>
      <c r="M24" s="334">
        <f>'App 6-Residual Waste'!G23+'App 6-Residual Waste'!Q23+'App 6-Residual Waste'!X23</f>
        <v>0</v>
      </c>
      <c r="N24" s="334">
        <f>'App 6-Residual Waste'!H23+'App 6-Residual Waste'!R23+'App 6-Residual Waste'!Y23</f>
        <v>1801</v>
      </c>
      <c r="O24" s="332"/>
      <c r="P24" s="334">
        <f t="shared" si="0"/>
        <v>2298.9139999999998</v>
      </c>
      <c r="Q24" s="334">
        <f t="shared" si="1"/>
        <v>480.084</v>
      </c>
      <c r="R24" s="334">
        <f t="shared" si="2"/>
        <v>1818.83</v>
      </c>
      <c r="S24" s="335">
        <f t="shared" si="3"/>
        <v>0.2088307783588251</v>
      </c>
    </row>
    <row r="25" spans="1:19" ht="15.75" x14ac:dyDescent="0.25">
      <c r="A25" s="127">
        <v>1100</v>
      </c>
      <c r="B25" s="128" t="s">
        <v>139</v>
      </c>
      <c r="C25" s="129" t="s">
        <v>8</v>
      </c>
      <c r="D25" s="130">
        <v>2</v>
      </c>
      <c r="E25" s="131"/>
      <c r="F25" s="132">
        <f>'App 4-Recyclables'!F24+'App 4-Recyclables'!J24+'App 4-Recyclables'!N24</f>
        <v>4260</v>
      </c>
      <c r="G25" s="132">
        <f>'App 4-Recyclables'!G24+'App 4-Recyclables'!K24+'App 4-Recyclables'!O24</f>
        <v>4030</v>
      </c>
      <c r="H25" s="132">
        <f>'App 4-Recyclables'!H24+'App 4-Recyclables'!L24+'App 4-Recyclables'!P24</f>
        <v>230</v>
      </c>
      <c r="I25" s="132">
        <f>'App 5-Organics'!F24+'App 5-Organics'!J24+'App 5-Organics'!N24</f>
        <v>1068</v>
      </c>
      <c r="J25" s="132">
        <f>'App 5-Organics'!G24+'App 5-Organics'!K24+'App 5-Organics'!O24</f>
        <v>470</v>
      </c>
      <c r="K25" s="132">
        <f>'App 5-Organics'!H24+'App 5-Organics'!L24+'App 5-Organics'!P24</f>
        <v>598</v>
      </c>
      <c r="L25" s="334">
        <f>'App 6-Residual Waste'!F24+'App 6-Residual Waste'!P24+'App 6-Residual Waste'!W24</f>
        <v>10783</v>
      </c>
      <c r="M25" s="334">
        <f>'App 6-Residual Waste'!G24+'App 6-Residual Waste'!Q24+'App 6-Residual Waste'!X24</f>
        <v>0</v>
      </c>
      <c r="N25" s="334">
        <f>'App 6-Residual Waste'!H24+'App 6-Residual Waste'!R24+'App 6-Residual Waste'!Y24</f>
        <v>10783</v>
      </c>
      <c r="O25" s="332"/>
      <c r="P25" s="334">
        <f t="shared" si="0"/>
        <v>16111</v>
      </c>
      <c r="Q25" s="334">
        <f t="shared" si="1"/>
        <v>4500</v>
      </c>
      <c r="R25" s="334">
        <f t="shared" si="2"/>
        <v>11611</v>
      </c>
      <c r="S25" s="335">
        <f t="shared" si="3"/>
        <v>0.27931227111911117</v>
      </c>
    </row>
    <row r="26" spans="1:19" ht="15.75" x14ac:dyDescent="0.25">
      <c r="A26" s="127">
        <v>1150</v>
      </c>
      <c r="B26" s="128" t="s">
        <v>138</v>
      </c>
      <c r="C26" s="129" t="s">
        <v>3</v>
      </c>
      <c r="D26" s="130">
        <v>9</v>
      </c>
      <c r="E26" s="131"/>
      <c r="F26" s="132">
        <f>'App 4-Recyclables'!F25+'App 4-Recyclables'!J25+'App 4-Recyclables'!N25</f>
        <v>472.24</v>
      </c>
      <c r="G26" s="132">
        <f>'App 4-Recyclables'!G25+'App 4-Recyclables'!K25+'App 4-Recyclables'!O25</f>
        <v>470.24</v>
      </c>
      <c r="H26" s="132">
        <f>'App 4-Recyclables'!H25+'App 4-Recyclables'!L25+'App 4-Recyclables'!P25</f>
        <v>2</v>
      </c>
      <c r="I26" s="132">
        <f>'App 5-Organics'!F25+'App 5-Organics'!J25+'App 5-Organics'!N25</f>
        <v>115</v>
      </c>
      <c r="J26" s="132">
        <f>'App 5-Organics'!G25+'App 5-Organics'!K25+'App 5-Organics'!O25</f>
        <v>115</v>
      </c>
      <c r="K26" s="132">
        <f>'App 5-Organics'!H25+'App 5-Organics'!L25+'App 5-Organics'!P25</f>
        <v>0</v>
      </c>
      <c r="L26" s="334">
        <f>'App 6-Residual Waste'!F25+'App 6-Residual Waste'!P25+'App 6-Residual Waste'!W25</f>
        <v>528</v>
      </c>
      <c r="M26" s="334">
        <f>'App 6-Residual Waste'!G25+'App 6-Residual Waste'!Q25+'App 6-Residual Waste'!X25</f>
        <v>0</v>
      </c>
      <c r="N26" s="334">
        <f>'App 6-Residual Waste'!H25+'App 6-Residual Waste'!R25+'App 6-Residual Waste'!Y25</f>
        <v>528</v>
      </c>
      <c r="O26" s="332"/>
      <c r="P26" s="334">
        <f t="shared" si="0"/>
        <v>1115.24</v>
      </c>
      <c r="Q26" s="334">
        <f t="shared" si="1"/>
        <v>585.24</v>
      </c>
      <c r="R26" s="334">
        <f t="shared" si="2"/>
        <v>530</v>
      </c>
      <c r="S26" s="335">
        <f t="shared" si="3"/>
        <v>0.52476596965675548</v>
      </c>
    </row>
    <row r="27" spans="1:19" ht="15.75" x14ac:dyDescent="0.25">
      <c r="A27" s="127">
        <v>1200</v>
      </c>
      <c r="B27" s="128" t="s">
        <v>137</v>
      </c>
      <c r="C27" s="129" t="s">
        <v>3</v>
      </c>
      <c r="D27" s="130">
        <v>9</v>
      </c>
      <c r="E27" s="131"/>
      <c r="F27" s="132">
        <f>'App 4-Recyclables'!F26+'App 4-Recyclables'!J26+'App 4-Recyclables'!N26</f>
        <v>0</v>
      </c>
      <c r="G27" s="132">
        <f>'App 4-Recyclables'!G26+'App 4-Recyclables'!K26+'App 4-Recyclables'!O26</f>
        <v>0</v>
      </c>
      <c r="H27" s="132">
        <f>'App 4-Recyclables'!H26+'App 4-Recyclables'!L26+'App 4-Recyclables'!P26</f>
        <v>0</v>
      </c>
      <c r="I27" s="132">
        <f>'App 5-Organics'!F26+'App 5-Organics'!J26+'App 5-Organics'!N26</f>
        <v>0</v>
      </c>
      <c r="J27" s="132">
        <f>'App 5-Organics'!G26+'App 5-Organics'!K26+'App 5-Organics'!O26</f>
        <v>0</v>
      </c>
      <c r="K27" s="132">
        <f>'App 5-Organics'!H26+'App 5-Organics'!L26+'App 5-Organics'!P26</f>
        <v>0</v>
      </c>
      <c r="L27" s="334">
        <f>'App 6-Residual Waste'!F26+'App 6-Residual Waste'!P26+'App 6-Residual Waste'!W26</f>
        <v>300</v>
      </c>
      <c r="M27" s="334">
        <f>'App 6-Residual Waste'!G26+'App 6-Residual Waste'!Q26+'App 6-Residual Waste'!X26</f>
        <v>0</v>
      </c>
      <c r="N27" s="334">
        <f>'App 6-Residual Waste'!H26+'App 6-Residual Waste'!R26+'App 6-Residual Waste'!Y26</f>
        <v>300</v>
      </c>
      <c r="O27" s="332"/>
      <c r="P27" s="334">
        <f t="shared" si="0"/>
        <v>300</v>
      </c>
      <c r="Q27" s="334">
        <f t="shared" si="1"/>
        <v>0</v>
      </c>
      <c r="R27" s="334">
        <f t="shared" si="2"/>
        <v>300</v>
      </c>
      <c r="S27" s="335">
        <f t="shared" si="3"/>
        <v>0</v>
      </c>
    </row>
    <row r="28" spans="1:19" ht="15.75" x14ac:dyDescent="0.25">
      <c r="A28" s="127">
        <v>1250</v>
      </c>
      <c r="B28" s="128" t="s">
        <v>136</v>
      </c>
      <c r="C28" s="129" t="s">
        <v>3</v>
      </c>
      <c r="D28" s="130">
        <v>4</v>
      </c>
      <c r="E28" s="131"/>
      <c r="F28" s="132">
        <f>'App 4-Recyclables'!F27+'App 4-Recyclables'!J27+'App 4-Recyclables'!N27</f>
        <v>711.28480000000002</v>
      </c>
      <c r="G28" s="132">
        <f>'App 4-Recyclables'!G27+'App 4-Recyclables'!K27+'App 4-Recyclables'!O27</f>
        <v>691.24</v>
      </c>
      <c r="H28" s="132">
        <f>'App 4-Recyclables'!H27+'App 4-Recyclables'!L27+'App 4-Recyclables'!P27</f>
        <v>20.044799999999999</v>
      </c>
      <c r="I28" s="132">
        <f>'App 5-Organics'!F27+'App 5-Organics'!J27+'App 5-Organics'!N27</f>
        <v>5133.1200000000008</v>
      </c>
      <c r="J28" s="132">
        <f>'App 5-Organics'!G27+'App 5-Organics'!K27+'App 5-Organics'!O27</f>
        <v>4761.2299999999996</v>
      </c>
      <c r="K28" s="132">
        <f>'App 5-Organics'!H27+'App 5-Organics'!L27+'App 5-Organics'!P27</f>
        <v>371.89</v>
      </c>
      <c r="L28" s="334">
        <f>'App 6-Residual Waste'!F27+'App 6-Residual Waste'!P27+'App 6-Residual Waste'!W27</f>
        <v>20167.82</v>
      </c>
      <c r="M28" s="334">
        <f>'App 6-Residual Waste'!G27+'App 6-Residual Waste'!Q27+'App 6-Residual Waste'!X27</f>
        <v>0</v>
      </c>
      <c r="N28" s="334">
        <f>'App 6-Residual Waste'!H27+'App 6-Residual Waste'!R27+'App 6-Residual Waste'!Y27</f>
        <v>20167.82</v>
      </c>
      <c r="O28" s="332"/>
      <c r="P28" s="334">
        <f t="shared" si="0"/>
        <v>26012.2248</v>
      </c>
      <c r="Q28" s="334">
        <f t="shared" si="1"/>
        <v>5452.4699999999993</v>
      </c>
      <c r="R28" s="334">
        <f t="shared" si="2"/>
        <v>20559.754799999999</v>
      </c>
      <c r="S28" s="335">
        <f t="shared" si="3"/>
        <v>0.2096118283584878</v>
      </c>
    </row>
    <row r="29" spans="1:19" ht="15.75" x14ac:dyDescent="0.25">
      <c r="A29" s="127">
        <v>1300</v>
      </c>
      <c r="B29" s="128" t="s">
        <v>135</v>
      </c>
      <c r="C29" s="129" t="s">
        <v>8</v>
      </c>
      <c r="D29" s="130">
        <v>2</v>
      </c>
      <c r="E29" s="131"/>
      <c r="F29" s="132">
        <f>'App 4-Recyclables'!F28+'App 4-Recyclables'!J28+'App 4-Recyclables'!N28</f>
        <v>2718.2</v>
      </c>
      <c r="G29" s="132">
        <f>'App 4-Recyclables'!G28+'App 4-Recyclables'!K28+'App 4-Recyclables'!O28</f>
        <v>2414.35</v>
      </c>
      <c r="H29" s="132">
        <f>'App 4-Recyclables'!H28+'App 4-Recyclables'!L28+'App 4-Recyclables'!P28</f>
        <v>303.85000000000002</v>
      </c>
      <c r="I29" s="132">
        <f>'App 5-Organics'!F28+'App 5-Organics'!J28+'App 5-Organics'!N28</f>
        <v>2199</v>
      </c>
      <c r="J29" s="132">
        <f>'App 5-Organics'!G28+'App 5-Organics'!K28+'App 5-Organics'!O28</f>
        <v>2081.36</v>
      </c>
      <c r="K29" s="132">
        <f>'App 5-Organics'!H28+'App 5-Organics'!L28+'App 5-Organics'!P28</f>
        <v>117.65</v>
      </c>
      <c r="L29" s="334">
        <f>'App 6-Residual Waste'!F28+'App 6-Residual Waste'!P28+'App 6-Residual Waste'!W28</f>
        <v>8283.52</v>
      </c>
      <c r="M29" s="334">
        <f>'App 6-Residual Waste'!G28+'App 6-Residual Waste'!Q28+'App 6-Residual Waste'!X28</f>
        <v>0</v>
      </c>
      <c r="N29" s="334">
        <f>'App 6-Residual Waste'!H28+'App 6-Residual Waste'!R28+'App 6-Residual Waste'!Y28</f>
        <v>8283.52</v>
      </c>
      <c r="O29" s="332"/>
      <c r="P29" s="334">
        <f t="shared" si="0"/>
        <v>13200.720000000001</v>
      </c>
      <c r="Q29" s="334">
        <f t="shared" si="1"/>
        <v>4495.71</v>
      </c>
      <c r="R29" s="334">
        <f t="shared" si="2"/>
        <v>8705.02</v>
      </c>
      <c r="S29" s="335">
        <f t="shared" si="3"/>
        <v>0.34056551460829404</v>
      </c>
    </row>
    <row r="30" spans="1:19" ht="15.75" x14ac:dyDescent="0.25">
      <c r="A30" s="127">
        <v>1350</v>
      </c>
      <c r="B30" s="128" t="s">
        <v>134</v>
      </c>
      <c r="C30" s="129" t="s">
        <v>11</v>
      </c>
      <c r="D30" s="130">
        <v>4</v>
      </c>
      <c r="E30" s="131"/>
      <c r="F30" s="132">
        <f>'App 4-Recyclables'!F29+'App 4-Recyclables'!J29+'App 4-Recyclables'!N29</f>
        <v>6023.22</v>
      </c>
      <c r="G30" s="132">
        <f>'App 4-Recyclables'!G29+'App 4-Recyclables'!K29+'App 4-Recyclables'!O29</f>
        <v>5800.97</v>
      </c>
      <c r="H30" s="132">
        <f>'App 4-Recyclables'!H29+'App 4-Recyclables'!L29+'App 4-Recyclables'!P29</f>
        <v>222.25</v>
      </c>
      <c r="I30" s="132">
        <f>'App 5-Organics'!F29+'App 5-Organics'!J29+'App 5-Organics'!N29</f>
        <v>3917.31</v>
      </c>
      <c r="J30" s="132">
        <f>'App 5-Organics'!G29+'App 5-Organics'!K29+'App 5-Organics'!O29</f>
        <v>3917.31</v>
      </c>
      <c r="K30" s="132">
        <f>'App 5-Organics'!H29+'App 5-Organics'!L29+'App 5-Organics'!P29</f>
        <v>0</v>
      </c>
      <c r="L30" s="334">
        <f>'App 6-Residual Waste'!F29+'App 6-Residual Waste'!P29+'App 6-Residual Waste'!W29</f>
        <v>10554.11</v>
      </c>
      <c r="M30" s="334">
        <f>'App 6-Residual Waste'!G29+'App 6-Residual Waste'!Q29+'App 6-Residual Waste'!X29</f>
        <v>0</v>
      </c>
      <c r="N30" s="334">
        <f>'App 6-Residual Waste'!H29+'App 6-Residual Waste'!R29+'App 6-Residual Waste'!Y29</f>
        <v>10554.11</v>
      </c>
      <c r="O30" s="332"/>
      <c r="P30" s="334">
        <f t="shared" si="0"/>
        <v>20494.64</v>
      </c>
      <c r="Q30" s="334">
        <f t="shared" si="1"/>
        <v>9718.2800000000007</v>
      </c>
      <c r="R30" s="334">
        <f t="shared" si="2"/>
        <v>10776.36</v>
      </c>
      <c r="S30" s="335">
        <f t="shared" si="3"/>
        <v>0.47418642142530931</v>
      </c>
    </row>
    <row r="31" spans="1:19" ht="15.75" x14ac:dyDescent="0.25">
      <c r="A31" s="127">
        <v>1400</v>
      </c>
      <c r="B31" s="128" t="s">
        <v>133</v>
      </c>
      <c r="C31" s="129" t="s">
        <v>3</v>
      </c>
      <c r="D31" s="130">
        <v>11</v>
      </c>
      <c r="E31" s="131"/>
      <c r="F31" s="132">
        <f>'App 4-Recyclables'!F30+'App 4-Recyclables'!J30+'App 4-Recyclables'!N30</f>
        <v>1902.4216000000001</v>
      </c>
      <c r="G31" s="132">
        <f>'App 4-Recyclables'!G30+'App 4-Recyclables'!K30+'App 4-Recyclables'!O30</f>
        <v>1865.4816000000001</v>
      </c>
      <c r="H31" s="132">
        <f>'App 4-Recyclables'!H30+'App 4-Recyclables'!L30+'App 4-Recyclables'!P30</f>
        <v>36.94</v>
      </c>
      <c r="I31" s="132">
        <f>'App 5-Organics'!F30+'App 5-Organics'!J30+'App 5-Organics'!N30</f>
        <v>620.86</v>
      </c>
      <c r="J31" s="132">
        <f>'App 5-Organics'!G30+'App 5-Organics'!K30+'App 5-Organics'!O30</f>
        <v>620.86</v>
      </c>
      <c r="K31" s="132">
        <f>'App 5-Organics'!H30+'App 5-Organics'!L30+'App 5-Organics'!P30</f>
        <v>0</v>
      </c>
      <c r="L31" s="334">
        <f>'App 6-Residual Waste'!F30+'App 6-Residual Waste'!P30+'App 6-Residual Waste'!W30</f>
        <v>9887.130000000001</v>
      </c>
      <c r="M31" s="334">
        <f>'App 6-Residual Waste'!G30+'App 6-Residual Waste'!Q30+'App 6-Residual Waste'!X30</f>
        <v>1261.31</v>
      </c>
      <c r="N31" s="334">
        <f>'App 6-Residual Waste'!H30+'App 6-Residual Waste'!R30+'App 6-Residual Waste'!Y30</f>
        <v>8625.82</v>
      </c>
      <c r="O31" s="332"/>
      <c r="P31" s="334">
        <f t="shared" si="0"/>
        <v>12410.411600000001</v>
      </c>
      <c r="Q31" s="334">
        <f t="shared" si="1"/>
        <v>3747.6516000000001</v>
      </c>
      <c r="R31" s="334">
        <f t="shared" si="2"/>
        <v>8662.76</v>
      </c>
      <c r="S31" s="335">
        <f t="shared" si="3"/>
        <v>0.30197641470650333</v>
      </c>
    </row>
    <row r="32" spans="1:19" ht="15.75" x14ac:dyDescent="0.25">
      <c r="A32" s="127">
        <v>1450</v>
      </c>
      <c r="B32" s="128" t="s">
        <v>132</v>
      </c>
      <c r="C32" s="129" t="s">
        <v>8</v>
      </c>
      <c r="D32" s="130">
        <v>6</v>
      </c>
      <c r="E32" s="131"/>
      <c r="F32" s="132">
        <f>'App 4-Recyclables'!F31+'App 4-Recyclables'!J31+'App 4-Recyclables'!N31</f>
        <v>7548</v>
      </c>
      <c r="G32" s="132">
        <f>'App 4-Recyclables'!G31+'App 4-Recyclables'!K31+'App 4-Recyclables'!O31</f>
        <v>7373.2</v>
      </c>
      <c r="H32" s="132">
        <f>'App 4-Recyclables'!H31+'App 4-Recyclables'!L31+'App 4-Recyclables'!P31</f>
        <v>174.8</v>
      </c>
      <c r="I32" s="132">
        <f>'App 5-Organics'!F31+'App 5-Organics'!J31+'App 5-Organics'!N31</f>
        <v>7145</v>
      </c>
      <c r="J32" s="132">
        <f>'App 5-Organics'!G31+'App 5-Organics'!K31+'App 5-Organics'!O31</f>
        <v>6767.66</v>
      </c>
      <c r="K32" s="132">
        <f>'App 5-Organics'!H31+'App 5-Organics'!L31+'App 5-Organics'!P31</f>
        <v>377.34</v>
      </c>
      <c r="L32" s="334">
        <f>'App 6-Residual Waste'!F31+'App 6-Residual Waste'!P31+'App 6-Residual Waste'!W31</f>
        <v>15330.2</v>
      </c>
      <c r="M32" s="334">
        <f>'App 6-Residual Waste'!G31+'App 6-Residual Waste'!Q31+'App 6-Residual Waste'!X31</f>
        <v>7901</v>
      </c>
      <c r="N32" s="334">
        <f>'App 6-Residual Waste'!H31+'App 6-Residual Waste'!R31+'App 6-Residual Waste'!Y31</f>
        <v>7429.2</v>
      </c>
      <c r="O32" s="332"/>
      <c r="P32" s="334">
        <f t="shared" si="0"/>
        <v>30023.200000000001</v>
      </c>
      <c r="Q32" s="334">
        <f t="shared" si="1"/>
        <v>22041.86</v>
      </c>
      <c r="R32" s="334">
        <f t="shared" si="2"/>
        <v>7981.34</v>
      </c>
      <c r="S32" s="335">
        <f t="shared" si="3"/>
        <v>0.73416091555863461</v>
      </c>
    </row>
    <row r="33" spans="1:19" ht="15.75" x14ac:dyDescent="0.25">
      <c r="A33" s="127">
        <v>1500</v>
      </c>
      <c r="B33" s="128" t="s">
        <v>131</v>
      </c>
      <c r="C33" s="129" t="s">
        <v>8</v>
      </c>
      <c r="D33" s="130">
        <v>7</v>
      </c>
      <c r="E33" s="131"/>
      <c r="F33" s="132">
        <f>'App 4-Recyclables'!F32+'App 4-Recyclables'!J32+'App 4-Recyclables'!N32</f>
        <v>13447</v>
      </c>
      <c r="G33" s="132">
        <f>'App 4-Recyclables'!G32+'App 4-Recyclables'!K32+'App 4-Recyclables'!O32</f>
        <v>13314</v>
      </c>
      <c r="H33" s="132">
        <f>'App 4-Recyclables'!H32+'App 4-Recyclables'!L32+'App 4-Recyclables'!P32</f>
        <v>133</v>
      </c>
      <c r="I33" s="132">
        <f>'App 5-Organics'!F32+'App 5-Organics'!J32+'App 5-Organics'!N32</f>
        <v>16307</v>
      </c>
      <c r="J33" s="132">
        <f>'App 5-Organics'!G32+'App 5-Organics'!K32+'App 5-Organics'!O32</f>
        <v>15655</v>
      </c>
      <c r="K33" s="132">
        <f>'App 5-Organics'!H32+'App 5-Organics'!L32+'App 5-Organics'!P32</f>
        <v>652</v>
      </c>
      <c r="L33" s="334">
        <f>'App 6-Residual Waste'!F32+'App 6-Residual Waste'!P32+'App 6-Residual Waste'!W32</f>
        <v>34061</v>
      </c>
      <c r="M33" s="334">
        <f>'App 6-Residual Waste'!G32+'App 6-Residual Waste'!Q32+'App 6-Residual Waste'!X32</f>
        <v>17149</v>
      </c>
      <c r="N33" s="334">
        <f>'App 6-Residual Waste'!H32+'App 6-Residual Waste'!R32+'App 6-Residual Waste'!Y32</f>
        <v>16912</v>
      </c>
      <c r="O33" s="332"/>
      <c r="P33" s="334">
        <f t="shared" si="0"/>
        <v>63815</v>
      </c>
      <c r="Q33" s="334">
        <f t="shared" si="1"/>
        <v>46118</v>
      </c>
      <c r="R33" s="334">
        <f t="shared" si="2"/>
        <v>17697</v>
      </c>
      <c r="S33" s="335">
        <f t="shared" si="3"/>
        <v>0.72268275483820421</v>
      </c>
    </row>
    <row r="34" spans="1:19" ht="15.75" x14ac:dyDescent="0.25">
      <c r="A34" s="127">
        <v>1520</v>
      </c>
      <c r="B34" s="128" t="s">
        <v>130</v>
      </c>
      <c r="C34" s="129" t="s">
        <v>8</v>
      </c>
      <c r="D34" s="130">
        <v>2</v>
      </c>
      <c r="E34" s="131"/>
      <c r="F34" s="132">
        <f>'App 4-Recyclables'!F33+'App 4-Recyclables'!J33+'App 4-Recyclables'!N33</f>
        <v>8665.2799999999988</v>
      </c>
      <c r="G34" s="132">
        <f>'App 4-Recyclables'!G33+'App 4-Recyclables'!K33+'App 4-Recyclables'!O33</f>
        <v>8369.1</v>
      </c>
      <c r="H34" s="132">
        <f>'App 4-Recyclables'!H33+'App 4-Recyclables'!L33+'App 4-Recyclables'!P33</f>
        <v>296.18</v>
      </c>
      <c r="I34" s="132">
        <f>'App 5-Organics'!F33+'App 5-Organics'!J33+'App 5-Organics'!N33</f>
        <v>5306.3</v>
      </c>
      <c r="J34" s="132">
        <f>'App 5-Organics'!G33+'App 5-Organics'!K33+'App 5-Organics'!O33</f>
        <v>5259.5300000000007</v>
      </c>
      <c r="K34" s="132">
        <f>'App 5-Organics'!H33+'App 5-Organics'!L33+'App 5-Organics'!P33</f>
        <v>46.77</v>
      </c>
      <c r="L34" s="334">
        <f>'App 6-Residual Waste'!F33+'App 6-Residual Waste'!P33+'App 6-Residual Waste'!W33</f>
        <v>19310.400000000001</v>
      </c>
      <c r="M34" s="334">
        <f>'App 6-Residual Waste'!G33+'App 6-Residual Waste'!Q33+'App 6-Residual Waste'!X33</f>
        <v>2564.1999999999998</v>
      </c>
      <c r="N34" s="334">
        <f>'App 6-Residual Waste'!H33+'App 6-Residual Waste'!R33+'App 6-Residual Waste'!Y33</f>
        <v>16746.2</v>
      </c>
      <c r="O34" s="332"/>
      <c r="P34" s="334">
        <f t="shared" si="0"/>
        <v>33281.979999999996</v>
      </c>
      <c r="Q34" s="334">
        <f t="shared" si="1"/>
        <v>16192.830000000002</v>
      </c>
      <c r="R34" s="334">
        <f t="shared" si="2"/>
        <v>17089.150000000001</v>
      </c>
      <c r="S34" s="335">
        <f t="shared" si="3"/>
        <v>0.48653445498134434</v>
      </c>
    </row>
    <row r="35" spans="1:19" ht="15.75" x14ac:dyDescent="0.25">
      <c r="A35" s="127">
        <v>1550</v>
      </c>
      <c r="B35" s="128" t="s">
        <v>129</v>
      </c>
      <c r="C35" s="129" t="s">
        <v>8</v>
      </c>
      <c r="D35" s="130">
        <v>3</v>
      </c>
      <c r="E35" s="131"/>
      <c r="F35" s="132">
        <f>'App 4-Recyclables'!F34+'App 4-Recyclables'!J34+'App 4-Recyclables'!N34</f>
        <v>11261</v>
      </c>
      <c r="G35" s="132">
        <f>'App 4-Recyclables'!G34+'App 4-Recyclables'!K34+'App 4-Recyclables'!O34</f>
        <v>9622.52</v>
      </c>
      <c r="H35" s="132">
        <f>'App 4-Recyclables'!H34+'App 4-Recyclables'!L34+'App 4-Recyclables'!P34</f>
        <v>1638.48</v>
      </c>
      <c r="I35" s="132">
        <f>'App 5-Organics'!F34+'App 5-Organics'!J34+'App 5-Organics'!N34</f>
        <v>11433</v>
      </c>
      <c r="J35" s="132">
        <f>'App 5-Organics'!G34+'App 5-Organics'!K34+'App 5-Organics'!O34</f>
        <v>10821.34</v>
      </c>
      <c r="K35" s="132">
        <f>'App 5-Organics'!H34+'App 5-Organics'!L34+'App 5-Organics'!P34</f>
        <v>611.66999999999996</v>
      </c>
      <c r="L35" s="334">
        <f>'App 6-Residual Waste'!F34+'App 6-Residual Waste'!P34+'App 6-Residual Waste'!W34</f>
        <v>38796</v>
      </c>
      <c r="M35" s="334">
        <f>'App 6-Residual Waste'!G34+'App 6-Residual Waste'!Q34+'App 6-Residual Waste'!X34</f>
        <v>370</v>
      </c>
      <c r="N35" s="334">
        <f>'App 6-Residual Waste'!H34+'App 6-Residual Waste'!R34+'App 6-Residual Waste'!Y34</f>
        <v>38426</v>
      </c>
      <c r="O35" s="332"/>
      <c r="P35" s="334">
        <f t="shared" si="0"/>
        <v>61490</v>
      </c>
      <c r="Q35" s="334">
        <f t="shared" si="1"/>
        <v>20813.86</v>
      </c>
      <c r="R35" s="334">
        <f t="shared" si="2"/>
        <v>40676.15</v>
      </c>
      <c r="S35" s="335">
        <f t="shared" si="3"/>
        <v>0.33849178728248497</v>
      </c>
    </row>
    <row r="36" spans="1:19" ht="15.75" x14ac:dyDescent="0.25">
      <c r="A36" s="127">
        <v>1600</v>
      </c>
      <c r="B36" s="128" t="s">
        <v>128</v>
      </c>
      <c r="C36" s="129" t="s">
        <v>3</v>
      </c>
      <c r="D36" s="130">
        <v>9</v>
      </c>
      <c r="E36" s="131"/>
      <c r="F36" s="132">
        <f>'App 4-Recyclables'!F35+'App 4-Recyclables'!J35+'App 4-Recyclables'!N35</f>
        <v>0</v>
      </c>
      <c r="G36" s="132">
        <f>'App 4-Recyclables'!G35+'App 4-Recyclables'!K35+'App 4-Recyclables'!O35</f>
        <v>0</v>
      </c>
      <c r="H36" s="132">
        <f>'App 4-Recyclables'!H35+'App 4-Recyclables'!L35+'App 4-Recyclables'!P35</f>
        <v>0</v>
      </c>
      <c r="I36" s="132">
        <f>'App 5-Organics'!F35+'App 5-Organics'!J35+'App 5-Organics'!N35</f>
        <v>0</v>
      </c>
      <c r="J36" s="132">
        <f>'App 5-Organics'!G35+'App 5-Organics'!K35+'App 5-Organics'!O35</f>
        <v>0</v>
      </c>
      <c r="K36" s="132">
        <f>'App 5-Organics'!H35+'App 5-Organics'!L35+'App 5-Organics'!P35</f>
        <v>0</v>
      </c>
      <c r="L36" s="334">
        <f>'App 6-Residual Waste'!F35+'App 6-Residual Waste'!P35+'App 6-Residual Waste'!W35</f>
        <v>413</v>
      </c>
      <c r="M36" s="334">
        <f>'App 6-Residual Waste'!G35+'App 6-Residual Waste'!Q35+'App 6-Residual Waste'!X35</f>
        <v>0</v>
      </c>
      <c r="N36" s="334">
        <f>'App 6-Residual Waste'!H35+'App 6-Residual Waste'!R35+'App 6-Residual Waste'!Y35</f>
        <v>413</v>
      </c>
      <c r="O36" s="332"/>
      <c r="P36" s="334">
        <f t="shared" si="0"/>
        <v>413</v>
      </c>
      <c r="Q36" s="334">
        <f t="shared" si="1"/>
        <v>0</v>
      </c>
      <c r="R36" s="334">
        <f t="shared" si="2"/>
        <v>413</v>
      </c>
      <c r="S36" s="335">
        <f t="shared" si="3"/>
        <v>0</v>
      </c>
    </row>
    <row r="37" spans="1:19" ht="15.75" x14ac:dyDescent="0.25">
      <c r="A37" s="127">
        <v>1700</v>
      </c>
      <c r="B37" s="128" t="s">
        <v>127</v>
      </c>
      <c r="C37" s="129" t="s">
        <v>3</v>
      </c>
      <c r="D37" s="130">
        <v>9</v>
      </c>
      <c r="E37" s="131"/>
      <c r="F37" s="132">
        <f>'App 4-Recyclables'!F36+'App 4-Recyclables'!J36+'App 4-Recyclables'!N36</f>
        <v>0</v>
      </c>
      <c r="G37" s="132">
        <f>'App 4-Recyclables'!G36+'App 4-Recyclables'!K36+'App 4-Recyclables'!O36</f>
        <v>0</v>
      </c>
      <c r="H37" s="132">
        <f>'App 4-Recyclables'!H36+'App 4-Recyclables'!L36+'App 4-Recyclables'!P36</f>
        <v>0</v>
      </c>
      <c r="I37" s="132">
        <f>'App 5-Organics'!F36+'App 5-Organics'!J36+'App 5-Organics'!N36</f>
        <v>0</v>
      </c>
      <c r="J37" s="132">
        <f>'App 5-Organics'!G36+'App 5-Organics'!K36+'App 5-Organics'!O36</f>
        <v>0</v>
      </c>
      <c r="K37" s="132">
        <f>'App 5-Organics'!H36+'App 5-Organics'!L36+'App 5-Organics'!P36</f>
        <v>0</v>
      </c>
      <c r="L37" s="334">
        <f>'App 6-Residual Waste'!F36+'App 6-Residual Waste'!P36+'App 6-Residual Waste'!W36</f>
        <v>1464</v>
      </c>
      <c r="M37" s="334">
        <f>'App 6-Residual Waste'!G36+'App 6-Residual Waste'!Q36+'App 6-Residual Waste'!X36</f>
        <v>0</v>
      </c>
      <c r="N37" s="334">
        <f>'App 6-Residual Waste'!H36+'App 6-Residual Waste'!R36+'App 6-Residual Waste'!Y36</f>
        <v>1464</v>
      </c>
      <c r="O37" s="332"/>
      <c r="P37" s="334">
        <f t="shared" si="0"/>
        <v>1464</v>
      </c>
      <c r="Q37" s="334">
        <f t="shared" si="1"/>
        <v>0</v>
      </c>
      <c r="R37" s="334">
        <f t="shared" si="2"/>
        <v>1464</v>
      </c>
      <c r="S37" s="335">
        <f t="shared" si="3"/>
        <v>0</v>
      </c>
    </row>
    <row r="38" spans="1:19" ht="15.75" x14ac:dyDescent="0.25">
      <c r="A38" s="127">
        <v>1720</v>
      </c>
      <c r="B38" s="128" t="s">
        <v>126</v>
      </c>
      <c r="C38" s="129" t="s">
        <v>6</v>
      </c>
      <c r="D38" s="130">
        <v>4</v>
      </c>
      <c r="E38" s="131"/>
      <c r="F38" s="132">
        <f>'App 4-Recyclables'!F37+'App 4-Recyclables'!J37+'App 4-Recyclables'!N37</f>
        <v>6721.37</v>
      </c>
      <c r="G38" s="132">
        <f>'App 4-Recyclables'!G37+'App 4-Recyclables'!K37+'App 4-Recyclables'!O37</f>
        <v>6541.49</v>
      </c>
      <c r="H38" s="132">
        <f>'App 4-Recyclables'!H37+'App 4-Recyclables'!L37+'App 4-Recyclables'!P37</f>
        <v>179.88</v>
      </c>
      <c r="I38" s="132">
        <f>'App 5-Organics'!F37+'App 5-Organics'!J37+'App 5-Organics'!N37</f>
        <v>1752</v>
      </c>
      <c r="J38" s="132">
        <f>'App 5-Organics'!G37+'App 5-Organics'!K37+'App 5-Organics'!O37</f>
        <v>1752</v>
      </c>
      <c r="K38" s="132">
        <f>'App 5-Organics'!H37+'App 5-Organics'!L37+'App 5-Organics'!P37</f>
        <v>0</v>
      </c>
      <c r="L38" s="334">
        <f>'App 6-Residual Waste'!F37+'App 6-Residual Waste'!P37+'App 6-Residual Waste'!W37</f>
        <v>21854</v>
      </c>
      <c r="M38" s="334">
        <f>'App 6-Residual Waste'!G37+'App 6-Residual Waste'!Q37+'App 6-Residual Waste'!X37</f>
        <v>0</v>
      </c>
      <c r="N38" s="334">
        <f>'App 6-Residual Waste'!H37+'App 6-Residual Waste'!R37+'App 6-Residual Waste'!Y37</f>
        <v>21854</v>
      </c>
      <c r="O38" s="332"/>
      <c r="P38" s="334">
        <f t="shared" si="0"/>
        <v>30327.37</v>
      </c>
      <c r="Q38" s="334">
        <f t="shared" si="1"/>
        <v>8293.49</v>
      </c>
      <c r="R38" s="334">
        <f t="shared" si="2"/>
        <v>22033.88</v>
      </c>
      <c r="S38" s="335">
        <f t="shared" si="3"/>
        <v>0.27346551975987365</v>
      </c>
    </row>
    <row r="39" spans="1:19" ht="15.75" x14ac:dyDescent="0.25">
      <c r="A39" s="127">
        <v>1730</v>
      </c>
      <c r="B39" s="128" t="s">
        <v>125</v>
      </c>
      <c r="C39" s="129" t="s">
        <v>11</v>
      </c>
      <c r="D39" s="130">
        <v>4</v>
      </c>
      <c r="E39" s="131"/>
      <c r="F39" s="132">
        <f>'App 4-Recyclables'!F38+'App 4-Recyclables'!J38+'App 4-Recyclables'!N38</f>
        <v>7731.5328</v>
      </c>
      <c r="G39" s="132">
        <f>'App 4-Recyclables'!G38+'App 4-Recyclables'!K38+'App 4-Recyclables'!O38</f>
        <v>7553.5328</v>
      </c>
      <c r="H39" s="132">
        <f>'App 4-Recyclables'!H38+'App 4-Recyclables'!L38+'App 4-Recyclables'!P38</f>
        <v>178</v>
      </c>
      <c r="I39" s="132">
        <f>'App 5-Organics'!F38+'App 5-Organics'!J38+'App 5-Organics'!N38</f>
        <v>10627</v>
      </c>
      <c r="J39" s="132">
        <f>'App 5-Organics'!G38+'App 5-Organics'!K38+'App 5-Organics'!O38</f>
        <v>10591</v>
      </c>
      <c r="K39" s="132">
        <f>'App 5-Organics'!H38+'App 5-Organics'!L38+'App 5-Organics'!P38</f>
        <v>36</v>
      </c>
      <c r="L39" s="334">
        <f>'App 6-Residual Waste'!F38+'App 6-Residual Waste'!P38+'App 6-Residual Waste'!W38</f>
        <v>11896.76</v>
      </c>
      <c r="M39" s="334">
        <f>'App 6-Residual Waste'!G38+'App 6-Residual Waste'!Q38+'App 6-Residual Waste'!X38</f>
        <v>406</v>
      </c>
      <c r="N39" s="334">
        <f>'App 6-Residual Waste'!H38+'App 6-Residual Waste'!R38+'App 6-Residual Waste'!Y38</f>
        <v>11490.76</v>
      </c>
      <c r="O39" s="332"/>
      <c r="P39" s="334">
        <f t="shared" si="0"/>
        <v>30255.292800000003</v>
      </c>
      <c r="Q39" s="334">
        <f t="shared" si="1"/>
        <v>18550.532800000001</v>
      </c>
      <c r="R39" s="334">
        <f t="shared" si="2"/>
        <v>11704.76</v>
      </c>
      <c r="S39" s="335">
        <f t="shared" si="3"/>
        <v>0.61313347461638179</v>
      </c>
    </row>
    <row r="40" spans="1:19" ht="15.75" x14ac:dyDescent="0.25">
      <c r="A40" s="127">
        <v>1750</v>
      </c>
      <c r="B40" s="128" t="s">
        <v>124</v>
      </c>
      <c r="C40" s="129" t="s">
        <v>3</v>
      </c>
      <c r="D40" s="130">
        <v>10</v>
      </c>
      <c r="E40" s="131"/>
      <c r="F40" s="132">
        <f>'App 4-Recyclables'!F39+'App 4-Recyclables'!J39+'App 4-Recyclables'!N39</f>
        <v>37.68</v>
      </c>
      <c r="G40" s="132">
        <f>'App 4-Recyclables'!G39+'App 4-Recyclables'!K39+'App 4-Recyclables'!O39</f>
        <v>0</v>
      </c>
      <c r="H40" s="132">
        <f>'App 4-Recyclables'!H39+'App 4-Recyclables'!L39+'App 4-Recyclables'!P39</f>
        <v>37.68</v>
      </c>
      <c r="I40" s="132">
        <f>'App 5-Organics'!F39+'App 5-Organics'!J39+'App 5-Organics'!N39</f>
        <v>0</v>
      </c>
      <c r="J40" s="132">
        <f>'App 5-Organics'!G39+'App 5-Organics'!K39+'App 5-Organics'!O39</f>
        <v>0</v>
      </c>
      <c r="K40" s="132">
        <f>'App 5-Organics'!H39+'App 5-Organics'!L39+'App 5-Organics'!P39</f>
        <v>0</v>
      </c>
      <c r="L40" s="334">
        <f>'App 6-Residual Waste'!F39+'App 6-Residual Waste'!P39+'App 6-Residual Waste'!W39</f>
        <v>1457</v>
      </c>
      <c r="M40" s="334">
        <f>'App 6-Residual Waste'!G39+'App 6-Residual Waste'!Q39+'App 6-Residual Waste'!X39</f>
        <v>0</v>
      </c>
      <c r="N40" s="334">
        <f>'App 6-Residual Waste'!H39+'App 6-Residual Waste'!R39+'App 6-Residual Waste'!Y39</f>
        <v>1457</v>
      </c>
      <c r="O40" s="332"/>
      <c r="P40" s="334">
        <f t="shared" si="0"/>
        <v>1494.68</v>
      </c>
      <c r="Q40" s="334">
        <f t="shared" si="1"/>
        <v>0</v>
      </c>
      <c r="R40" s="334">
        <f t="shared" si="2"/>
        <v>1494.68</v>
      </c>
      <c r="S40" s="335">
        <f t="shared" si="3"/>
        <v>0</v>
      </c>
    </row>
    <row r="41" spans="1:19" ht="15.75" x14ac:dyDescent="0.25">
      <c r="A41" s="127">
        <v>1800</v>
      </c>
      <c r="B41" s="128" t="s">
        <v>123</v>
      </c>
      <c r="C41" s="129" t="s">
        <v>11</v>
      </c>
      <c r="D41" s="130">
        <v>4</v>
      </c>
      <c r="E41" s="131"/>
      <c r="F41" s="132">
        <f>'App 4-Recyclables'!F40+'App 4-Recyclables'!J40+'App 4-Recyclables'!N40</f>
        <v>9640.5095039999997</v>
      </c>
      <c r="G41" s="132">
        <f>'App 4-Recyclables'!G40+'App 4-Recyclables'!K40+'App 4-Recyclables'!O40</f>
        <v>9280.2495039999994</v>
      </c>
      <c r="H41" s="132">
        <f>'App 4-Recyclables'!H40+'App 4-Recyclables'!L40+'App 4-Recyclables'!P40</f>
        <v>360.26</v>
      </c>
      <c r="I41" s="132">
        <f>'App 5-Organics'!F40+'App 5-Organics'!J40+'App 5-Organics'!N40</f>
        <v>13340.619999999999</v>
      </c>
      <c r="J41" s="132">
        <f>'App 5-Organics'!G40+'App 5-Organics'!K40+'App 5-Organics'!O40</f>
        <v>12869.619999999999</v>
      </c>
      <c r="K41" s="132">
        <f>'App 5-Organics'!H40+'App 5-Organics'!L40+'App 5-Organics'!P40</f>
        <v>471</v>
      </c>
      <c r="L41" s="334">
        <f>'App 6-Residual Waste'!F40+'App 6-Residual Waste'!P40+'App 6-Residual Waste'!W40</f>
        <v>14750.869999999999</v>
      </c>
      <c r="M41" s="334">
        <f>'App 6-Residual Waste'!G40+'App 6-Residual Waste'!Q40+'App 6-Residual Waste'!X40</f>
        <v>5267.59</v>
      </c>
      <c r="N41" s="334">
        <f>'App 6-Residual Waste'!H40+'App 6-Residual Waste'!R40+'App 6-Residual Waste'!Y40</f>
        <v>9483.2800000000007</v>
      </c>
      <c r="O41" s="332"/>
      <c r="P41" s="334">
        <f t="shared" si="0"/>
        <v>37731.999503999992</v>
      </c>
      <c r="Q41" s="334">
        <f t="shared" si="1"/>
        <v>27417.459503999999</v>
      </c>
      <c r="R41" s="334">
        <f t="shared" si="2"/>
        <v>10314.540000000001</v>
      </c>
      <c r="S41" s="335">
        <f t="shared" si="3"/>
        <v>0.72663680336085701</v>
      </c>
    </row>
    <row r="42" spans="1:19" ht="15.75" x14ac:dyDescent="0.25">
      <c r="A42" s="127">
        <v>1860</v>
      </c>
      <c r="B42" s="128" t="s">
        <v>122</v>
      </c>
      <c r="C42" s="129" t="s">
        <v>3</v>
      </c>
      <c r="D42" s="130">
        <v>8</v>
      </c>
      <c r="E42" s="131"/>
      <c r="F42" s="132">
        <f>'App 4-Recyclables'!F41+'App 4-Recyclables'!J41+'App 4-Recyclables'!N41</f>
        <v>33.620000000000005</v>
      </c>
      <c r="G42" s="132">
        <f>'App 4-Recyclables'!G41+'App 4-Recyclables'!K41+'App 4-Recyclables'!O41</f>
        <v>33.620000000000005</v>
      </c>
      <c r="H42" s="132">
        <f>'App 4-Recyclables'!H41+'App 4-Recyclables'!L41+'App 4-Recyclables'!P41</f>
        <v>0</v>
      </c>
      <c r="I42" s="132">
        <f>'App 5-Organics'!F41+'App 5-Organics'!J41+'App 5-Organics'!N41</f>
        <v>60</v>
      </c>
      <c r="J42" s="132">
        <f>'App 5-Organics'!G41+'App 5-Organics'!K41+'App 5-Organics'!O41</f>
        <v>60</v>
      </c>
      <c r="K42" s="132">
        <f>'App 5-Organics'!H41+'App 5-Organics'!L41+'App 5-Organics'!P41</f>
        <v>0</v>
      </c>
      <c r="L42" s="334">
        <f>'App 6-Residual Waste'!F41+'App 6-Residual Waste'!P41+'App 6-Residual Waste'!W41</f>
        <v>810.86</v>
      </c>
      <c r="M42" s="334">
        <f>'App 6-Residual Waste'!G41+'App 6-Residual Waste'!Q41+'App 6-Residual Waste'!X41</f>
        <v>0</v>
      </c>
      <c r="N42" s="334">
        <f>'App 6-Residual Waste'!H41+'App 6-Residual Waste'!R41+'App 6-Residual Waste'!Y41</f>
        <v>810.86</v>
      </c>
      <c r="O42" s="332"/>
      <c r="P42" s="334">
        <f t="shared" si="0"/>
        <v>904.48</v>
      </c>
      <c r="Q42" s="334">
        <f t="shared" si="1"/>
        <v>93.62</v>
      </c>
      <c r="R42" s="334">
        <f t="shared" si="2"/>
        <v>810.86</v>
      </c>
      <c r="S42" s="335">
        <f t="shared" si="3"/>
        <v>0.1035069874402972</v>
      </c>
    </row>
    <row r="43" spans="1:19" ht="15.75" x14ac:dyDescent="0.25">
      <c r="A43" s="127">
        <v>2000</v>
      </c>
      <c r="B43" s="128" t="s">
        <v>121</v>
      </c>
      <c r="C43" s="129" t="s">
        <v>3</v>
      </c>
      <c r="D43" s="130">
        <v>9</v>
      </c>
      <c r="E43" s="131"/>
      <c r="F43" s="132">
        <f>'App 4-Recyclables'!F42+'App 4-Recyclables'!J42+'App 4-Recyclables'!N42</f>
        <v>250.14</v>
      </c>
      <c r="G43" s="132">
        <f>'App 4-Recyclables'!G42+'App 4-Recyclables'!K42+'App 4-Recyclables'!O42</f>
        <v>239.73</v>
      </c>
      <c r="H43" s="132">
        <f>'App 4-Recyclables'!H42+'App 4-Recyclables'!L42+'App 4-Recyclables'!P42</f>
        <v>10.41</v>
      </c>
      <c r="I43" s="132">
        <f>'App 5-Organics'!F42+'App 5-Organics'!J42+'App 5-Organics'!N42</f>
        <v>170</v>
      </c>
      <c r="J43" s="132">
        <f>'App 5-Organics'!G42+'App 5-Organics'!K42+'App 5-Organics'!O42</f>
        <v>159.69</v>
      </c>
      <c r="K43" s="132">
        <f>'App 5-Organics'!H42+'App 5-Organics'!L42+'App 5-Organics'!P42</f>
        <v>10.32</v>
      </c>
      <c r="L43" s="334">
        <f>'App 6-Residual Waste'!F42+'App 6-Residual Waste'!P42+'App 6-Residual Waste'!W42</f>
        <v>700</v>
      </c>
      <c r="M43" s="334">
        <f>'App 6-Residual Waste'!G42+'App 6-Residual Waste'!Q42+'App 6-Residual Waste'!X42</f>
        <v>0</v>
      </c>
      <c r="N43" s="334">
        <f>'App 6-Residual Waste'!H42+'App 6-Residual Waste'!R42+'App 6-Residual Waste'!Y42</f>
        <v>700</v>
      </c>
      <c r="O43" s="332"/>
      <c r="P43" s="334">
        <f t="shared" si="0"/>
        <v>1120.1399999999999</v>
      </c>
      <c r="Q43" s="334">
        <f t="shared" si="1"/>
        <v>399.41999999999996</v>
      </c>
      <c r="R43" s="334">
        <f t="shared" si="2"/>
        <v>720.73</v>
      </c>
      <c r="S43" s="335">
        <f t="shared" si="3"/>
        <v>0.3565804274465692</v>
      </c>
    </row>
    <row r="44" spans="1:19" ht="15.75" x14ac:dyDescent="0.25">
      <c r="A44" s="127">
        <v>2060</v>
      </c>
      <c r="B44" s="128" t="s">
        <v>120</v>
      </c>
      <c r="C44" s="129" t="s">
        <v>3</v>
      </c>
      <c r="D44" s="130">
        <v>10</v>
      </c>
      <c r="E44" s="131"/>
      <c r="F44" s="132">
        <f>'App 4-Recyclables'!F43+'App 4-Recyclables'!J43+'App 4-Recyclables'!N43</f>
        <v>1647.7199999999998</v>
      </c>
      <c r="G44" s="132">
        <f>'App 4-Recyclables'!G43+'App 4-Recyclables'!K43+'App 4-Recyclables'!O43</f>
        <v>1622.9299999999998</v>
      </c>
      <c r="H44" s="132">
        <f>'App 4-Recyclables'!H43+'App 4-Recyclables'!L43+'App 4-Recyclables'!P43</f>
        <v>24.79</v>
      </c>
      <c r="I44" s="132">
        <f>'App 5-Organics'!F43+'App 5-Organics'!J43+'App 5-Organics'!N43</f>
        <v>514.93000000000006</v>
      </c>
      <c r="J44" s="132">
        <f>'App 5-Organics'!G43+'App 5-Organics'!K43+'App 5-Organics'!O43</f>
        <v>512.93000000000006</v>
      </c>
      <c r="K44" s="132">
        <f>'App 5-Organics'!H43+'App 5-Organics'!L43+'App 5-Organics'!P43</f>
        <v>2.0099999999999998</v>
      </c>
      <c r="L44" s="334">
        <f>'App 6-Residual Waste'!F43+'App 6-Residual Waste'!P43+'App 6-Residual Waste'!W43</f>
        <v>3663</v>
      </c>
      <c r="M44" s="334">
        <f>'App 6-Residual Waste'!G43+'App 6-Residual Waste'!Q43+'App 6-Residual Waste'!X43</f>
        <v>800</v>
      </c>
      <c r="N44" s="334">
        <f>'App 6-Residual Waste'!H43+'App 6-Residual Waste'!R43+'App 6-Residual Waste'!Y43</f>
        <v>2863</v>
      </c>
      <c r="O44" s="332"/>
      <c r="P44" s="334">
        <f t="shared" si="0"/>
        <v>5825.65</v>
      </c>
      <c r="Q44" s="334">
        <f t="shared" si="1"/>
        <v>2935.8599999999997</v>
      </c>
      <c r="R44" s="334">
        <f t="shared" si="2"/>
        <v>2889.8</v>
      </c>
      <c r="S44" s="335">
        <f t="shared" si="3"/>
        <v>0.50395406521160724</v>
      </c>
    </row>
    <row r="45" spans="1:19" ht="15.75" x14ac:dyDescent="0.25">
      <c r="A45" s="127">
        <v>2150</v>
      </c>
      <c r="B45" s="128" t="s">
        <v>119</v>
      </c>
      <c r="C45" s="129" t="s">
        <v>3</v>
      </c>
      <c r="D45" s="130">
        <v>9</v>
      </c>
      <c r="E45" s="131"/>
      <c r="F45" s="132">
        <f>'App 4-Recyclables'!F44+'App 4-Recyclables'!J44+'App 4-Recyclables'!N44</f>
        <v>200</v>
      </c>
      <c r="G45" s="132">
        <f>'App 4-Recyclables'!G44+'App 4-Recyclables'!K44+'App 4-Recyclables'!O44</f>
        <v>200</v>
      </c>
      <c r="H45" s="132">
        <f>'App 4-Recyclables'!H44+'App 4-Recyclables'!L44+'App 4-Recyclables'!P44</f>
        <v>0</v>
      </c>
      <c r="I45" s="132">
        <f>'App 5-Organics'!F44+'App 5-Organics'!J44+'App 5-Organics'!N44</f>
        <v>700</v>
      </c>
      <c r="J45" s="132">
        <f>'App 5-Organics'!G44+'App 5-Organics'!K44+'App 5-Organics'!O44</f>
        <v>700</v>
      </c>
      <c r="K45" s="132">
        <f>'App 5-Organics'!H44+'App 5-Organics'!L44+'App 5-Organics'!P44</f>
        <v>0</v>
      </c>
      <c r="L45" s="334">
        <f>'App 6-Residual Waste'!F44+'App 6-Residual Waste'!P44+'App 6-Residual Waste'!W44</f>
        <v>2660</v>
      </c>
      <c r="M45" s="334">
        <f>'App 6-Residual Waste'!G44+'App 6-Residual Waste'!Q44+'App 6-Residual Waste'!X44</f>
        <v>0</v>
      </c>
      <c r="N45" s="334">
        <f>'App 6-Residual Waste'!H44+'App 6-Residual Waste'!R44+'App 6-Residual Waste'!Y44</f>
        <v>2660</v>
      </c>
      <c r="O45" s="332"/>
      <c r="P45" s="334">
        <f t="shared" si="0"/>
        <v>3560</v>
      </c>
      <c r="Q45" s="334">
        <f t="shared" si="1"/>
        <v>900</v>
      </c>
      <c r="R45" s="334">
        <f t="shared" si="2"/>
        <v>2660</v>
      </c>
      <c r="S45" s="335">
        <f t="shared" si="3"/>
        <v>0.25280898876404495</v>
      </c>
    </row>
    <row r="46" spans="1:19" ht="15.75" x14ac:dyDescent="0.25">
      <c r="A46" s="127">
        <v>2200</v>
      </c>
      <c r="B46" s="128" t="s">
        <v>118</v>
      </c>
      <c r="C46" s="129" t="s">
        <v>3</v>
      </c>
      <c r="D46" s="130">
        <v>10</v>
      </c>
      <c r="E46" s="131"/>
      <c r="F46" s="132">
        <f>'App 4-Recyclables'!F45+'App 4-Recyclables'!J45+'App 4-Recyclables'!N45</f>
        <v>1717</v>
      </c>
      <c r="G46" s="132">
        <f>'App 4-Recyclables'!G45+'App 4-Recyclables'!K45+'App 4-Recyclables'!O45</f>
        <v>1173</v>
      </c>
      <c r="H46" s="132">
        <f>'App 4-Recyclables'!H45+'App 4-Recyclables'!L45+'App 4-Recyclables'!P45</f>
        <v>544</v>
      </c>
      <c r="I46" s="132">
        <f>'App 5-Organics'!F45+'App 5-Organics'!J45+'App 5-Organics'!N45</f>
        <v>1598</v>
      </c>
      <c r="J46" s="132">
        <f>'App 5-Organics'!G45+'App 5-Organics'!K45+'App 5-Organics'!O45</f>
        <v>1583.25</v>
      </c>
      <c r="K46" s="132">
        <f>'App 5-Organics'!H45+'App 5-Organics'!L45+'App 5-Organics'!P45</f>
        <v>14.76</v>
      </c>
      <c r="L46" s="334">
        <f>'App 6-Residual Waste'!F45+'App 6-Residual Waste'!P45+'App 6-Residual Waste'!W45</f>
        <v>3016</v>
      </c>
      <c r="M46" s="334">
        <f>'App 6-Residual Waste'!G45+'App 6-Residual Waste'!Q45+'App 6-Residual Waste'!X45</f>
        <v>0</v>
      </c>
      <c r="N46" s="334">
        <f>'App 6-Residual Waste'!H45+'App 6-Residual Waste'!R45+'App 6-Residual Waste'!Y45</f>
        <v>3016</v>
      </c>
      <c r="O46" s="332"/>
      <c r="P46" s="334">
        <f t="shared" si="0"/>
        <v>6331</v>
      </c>
      <c r="Q46" s="334">
        <f t="shared" si="1"/>
        <v>2756.25</v>
      </c>
      <c r="R46" s="334">
        <f t="shared" si="2"/>
        <v>3574.76</v>
      </c>
      <c r="S46" s="335">
        <f t="shared" si="3"/>
        <v>0.43535776338651083</v>
      </c>
    </row>
    <row r="47" spans="1:19" ht="15.75" x14ac:dyDescent="0.25">
      <c r="A47" s="127">
        <v>2310</v>
      </c>
      <c r="B47" s="128" t="s">
        <v>117</v>
      </c>
      <c r="C47" s="129" t="s">
        <v>3</v>
      </c>
      <c r="D47" s="130">
        <v>11</v>
      </c>
      <c r="E47" s="131"/>
      <c r="F47" s="132">
        <f>'App 4-Recyclables'!F46+'App 4-Recyclables'!J46+'App 4-Recyclables'!N46</f>
        <v>1288.4000000000001</v>
      </c>
      <c r="G47" s="132">
        <f>'App 4-Recyclables'!G46+'App 4-Recyclables'!K46+'App 4-Recyclables'!O46</f>
        <v>1205.4000000000001</v>
      </c>
      <c r="H47" s="132">
        <f>'App 4-Recyclables'!H46+'App 4-Recyclables'!L46+'App 4-Recyclables'!P46</f>
        <v>83</v>
      </c>
      <c r="I47" s="132">
        <f>'App 5-Organics'!F46+'App 5-Organics'!J46+'App 5-Organics'!N46</f>
        <v>860</v>
      </c>
      <c r="J47" s="132">
        <f>'App 5-Organics'!G46+'App 5-Organics'!K46+'App 5-Organics'!O46</f>
        <v>860</v>
      </c>
      <c r="K47" s="132">
        <f>'App 5-Organics'!H46+'App 5-Organics'!L46+'App 5-Organics'!P46</f>
        <v>0</v>
      </c>
      <c r="L47" s="334">
        <f>'App 6-Residual Waste'!F46+'App 6-Residual Waste'!P46+'App 6-Residual Waste'!W46</f>
        <v>9285</v>
      </c>
      <c r="M47" s="334">
        <f>'App 6-Residual Waste'!G46+'App 6-Residual Waste'!Q46+'App 6-Residual Waste'!X46</f>
        <v>0</v>
      </c>
      <c r="N47" s="334">
        <f>'App 6-Residual Waste'!H46+'App 6-Residual Waste'!R46+'App 6-Residual Waste'!Y46</f>
        <v>9285</v>
      </c>
      <c r="O47" s="332"/>
      <c r="P47" s="334">
        <f t="shared" si="0"/>
        <v>11433.4</v>
      </c>
      <c r="Q47" s="334">
        <f t="shared" si="1"/>
        <v>2065.4</v>
      </c>
      <c r="R47" s="334">
        <f t="shared" si="2"/>
        <v>9368</v>
      </c>
      <c r="S47" s="335">
        <f t="shared" si="3"/>
        <v>0.18064617699022165</v>
      </c>
    </row>
    <row r="48" spans="1:19" ht="15.75" x14ac:dyDescent="0.25">
      <c r="A48" s="127">
        <v>2350</v>
      </c>
      <c r="B48" s="128" t="s">
        <v>116</v>
      </c>
      <c r="C48" s="129" t="s">
        <v>3</v>
      </c>
      <c r="D48" s="130">
        <v>11</v>
      </c>
      <c r="E48" s="131"/>
      <c r="F48" s="132">
        <f>'App 4-Recyclables'!F47+'App 4-Recyclables'!J47+'App 4-Recyclables'!N47</f>
        <v>1604.7924800000001</v>
      </c>
      <c r="G48" s="132">
        <f>'App 4-Recyclables'!G47+'App 4-Recyclables'!K47+'App 4-Recyclables'!O47</f>
        <v>1506.57248</v>
      </c>
      <c r="H48" s="132">
        <f>'App 4-Recyclables'!H47+'App 4-Recyclables'!L47+'App 4-Recyclables'!P47</f>
        <v>98.22</v>
      </c>
      <c r="I48" s="132">
        <f>'App 5-Organics'!F47+'App 5-Organics'!J47+'App 5-Organics'!N47</f>
        <v>173.71</v>
      </c>
      <c r="J48" s="132">
        <f>'App 5-Organics'!G47+'App 5-Organics'!K47+'App 5-Organics'!O47</f>
        <v>173.71</v>
      </c>
      <c r="K48" s="132">
        <f>'App 5-Organics'!H47+'App 5-Organics'!L47+'App 5-Organics'!P47</f>
        <v>0</v>
      </c>
      <c r="L48" s="334">
        <f>'App 6-Residual Waste'!F47+'App 6-Residual Waste'!P47+'App 6-Residual Waste'!W47</f>
        <v>4690.3899999999994</v>
      </c>
      <c r="M48" s="334">
        <f>'App 6-Residual Waste'!G47+'App 6-Residual Waste'!Q47+'App 6-Residual Waste'!X47</f>
        <v>0</v>
      </c>
      <c r="N48" s="334">
        <f>'App 6-Residual Waste'!H47+'App 6-Residual Waste'!R47+'App 6-Residual Waste'!Y47</f>
        <v>4690.3899999999994</v>
      </c>
      <c r="O48" s="332"/>
      <c r="P48" s="334">
        <f t="shared" si="0"/>
        <v>6468.8924799999995</v>
      </c>
      <c r="Q48" s="334">
        <f t="shared" si="1"/>
        <v>1680.2824800000001</v>
      </c>
      <c r="R48" s="334">
        <f t="shared" si="2"/>
        <v>4788.6099999999997</v>
      </c>
      <c r="S48" s="335">
        <f t="shared" si="3"/>
        <v>0.25974809214946176</v>
      </c>
    </row>
    <row r="49" spans="1:19" ht="15.75" x14ac:dyDescent="0.25">
      <c r="A49" s="127">
        <v>2500</v>
      </c>
      <c r="B49" s="128" t="s">
        <v>115</v>
      </c>
      <c r="C49" s="129" t="s">
        <v>3</v>
      </c>
      <c r="D49" s="130">
        <v>4</v>
      </c>
      <c r="E49" s="131"/>
      <c r="F49" s="132">
        <f>'App 4-Recyclables'!F48+'App 4-Recyclables'!J48+'App 4-Recyclables'!N48</f>
        <v>101.30439999999999</v>
      </c>
      <c r="G49" s="132">
        <f>'App 4-Recyclables'!G48+'App 4-Recyclables'!K48+'App 4-Recyclables'!O48</f>
        <v>94.50439999999999</v>
      </c>
      <c r="H49" s="132">
        <f>'App 4-Recyclables'!H48+'App 4-Recyclables'!L48+'App 4-Recyclables'!P48</f>
        <v>6.8</v>
      </c>
      <c r="I49" s="132">
        <f>'App 5-Organics'!F48+'App 5-Organics'!J48+'App 5-Organics'!N48</f>
        <v>935</v>
      </c>
      <c r="J49" s="132">
        <f>'App 5-Organics'!G48+'App 5-Organics'!K48+'App 5-Organics'!O48</f>
        <v>935</v>
      </c>
      <c r="K49" s="132">
        <f>'App 5-Organics'!H48+'App 5-Organics'!L48+'App 5-Organics'!P48</f>
        <v>0</v>
      </c>
      <c r="L49" s="334">
        <f>'App 6-Residual Waste'!F48+'App 6-Residual Waste'!P48+'App 6-Residual Waste'!W48</f>
        <v>3330.19</v>
      </c>
      <c r="M49" s="334">
        <f>'App 6-Residual Waste'!G48+'App 6-Residual Waste'!Q48+'App 6-Residual Waste'!X48</f>
        <v>0</v>
      </c>
      <c r="N49" s="334">
        <f>'App 6-Residual Waste'!H48+'App 6-Residual Waste'!R48+'App 6-Residual Waste'!Y48</f>
        <v>3330.19</v>
      </c>
      <c r="O49" s="332"/>
      <c r="P49" s="334">
        <f t="shared" si="0"/>
        <v>4366.4943999999996</v>
      </c>
      <c r="Q49" s="334">
        <f t="shared" si="1"/>
        <v>1029.5044</v>
      </c>
      <c r="R49" s="334">
        <f t="shared" si="2"/>
        <v>3336.9900000000002</v>
      </c>
      <c r="S49" s="335">
        <f t="shared" si="3"/>
        <v>0.23577366777339739</v>
      </c>
    </row>
    <row r="50" spans="1:19" ht="15.75" x14ac:dyDescent="0.25">
      <c r="A50" s="127">
        <v>2600</v>
      </c>
      <c r="B50" s="128" t="s">
        <v>114</v>
      </c>
      <c r="C50" s="129" t="s">
        <v>3</v>
      </c>
      <c r="D50" s="130">
        <v>4</v>
      </c>
      <c r="E50" s="131"/>
      <c r="F50" s="132">
        <f>'App 4-Recyclables'!F49+'App 4-Recyclables'!J49+'App 4-Recyclables'!N49</f>
        <v>3735.44</v>
      </c>
      <c r="G50" s="132">
        <f>'App 4-Recyclables'!G49+'App 4-Recyclables'!K49+'App 4-Recyclables'!O49</f>
        <v>3448.44</v>
      </c>
      <c r="H50" s="132">
        <f>'App 4-Recyclables'!H49+'App 4-Recyclables'!L49+'App 4-Recyclables'!P49</f>
        <v>287</v>
      </c>
      <c r="I50" s="132">
        <f>'App 5-Organics'!F49+'App 5-Organics'!J49+'App 5-Organics'!N49</f>
        <v>508</v>
      </c>
      <c r="J50" s="132">
        <f>'App 5-Organics'!G49+'App 5-Organics'!K49+'App 5-Organics'!O49</f>
        <v>508</v>
      </c>
      <c r="K50" s="132">
        <f>'App 5-Organics'!H49+'App 5-Organics'!L49+'App 5-Organics'!P49</f>
        <v>0</v>
      </c>
      <c r="L50" s="334">
        <f>'App 6-Residual Waste'!F49+'App 6-Residual Waste'!P49+'App 6-Residual Waste'!W49</f>
        <v>13149</v>
      </c>
      <c r="M50" s="334">
        <f>'App 6-Residual Waste'!G49+'App 6-Residual Waste'!Q49+'App 6-Residual Waste'!X49</f>
        <v>2</v>
      </c>
      <c r="N50" s="334">
        <f>'App 6-Residual Waste'!H49+'App 6-Residual Waste'!R49+'App 6-Residual Waste'!Y49</f>
        <v>13147</v>
      </c>
      <c r="O50" s="332"/>
      <c r="P50" s="334">
        <f t="shared" si="0"/>
        <v>17392.440000000002</v>
      </c>
      <c r="Q50" s="334">
        <f t="shared" si="1"/>
        <v>3958.44</v>
      </c>
      <c r="R50" s="334">
        <f t="shared" si="2"/>
        <v>13434</v>
      </c>
      <c r="S50" s="335">
        <f t="shared" si="3"/>
        <v>0.22759543801789742</v>
      </c>
    </row>
    <row r="51" spans="1:19" ht="15.75" x14ac:dyDescent="0.25">
      <c r="A51" s="127">
        <v>2700</v>
      </c>
      <c r="B51" s="128" t="s">
        <v>113</v>
      </c>
      <c r="C51" s="129" t="s">
        <v>11</v>
      </c>
      <c r="D51" s="130">
        <v>10</v>
      </c>
      <c r="E51" s="131"/>
      <c r="F51" s="132">
        <f>'App 4-Recyclables'!F50+'App 4-Recyclables'!J50+'App 4-Recyclables'!N50</f>
        <v>1571.96</v>
      </c>
      <c r="G51" s="132">
        <f>'App 4-Recyclables'!G50+'App 4-Recyclables'!K50+'App 4-Recyclables'!O50</f>
        <v>1538.52</v>
      </c>
      <c r="H51" s="132">
        <f>'App 4-Recyclables'!H50+'App 4-Recyclables'!L50+'App 4-Recyclables'!P50</f>
        <v>33.44</v>
      </c>
      <c r="I51" s="132">
        <f>'App 5-Organics'!F50+'App 5-Organics'!J50+'App 5-Organics'!N50</f>
        <v>480</v>
      </c>
      <c r="J51" s="132">
        <f>'App 5-Organics'!G50+'App 5-Organics'!K50+'App 5-Organics'!O50</f>
        <v>480</v>
      </c>
      <c r="K51" s="132">
        <f>'App 5-Organics'!H50+'App 5-Organics'!L50+'App 5-Organics'!P50</f>
        <v>0</v>
      </c>
      <c r="L51" s="334">
        <f>'App 6-Residual Waste'!F50+'App 6-Residual Waste'!P50+'App 6-Residual Waste'!W50</f>
        <v>3717</v>
      </c>
      <c r="M51" s="334">
        <f>'App 6-Residual Waste'!G50+'App 6-Residual Waste'!Q50+'App 6-Residual Waste'!X50</f>
        <v>79</v>
      </c>
      <c r="N51" s="334">
        <f>'App 6-Residual Waste'!H50+'App 6-Residual Waste'!R50+'App 6-Residual Waste'!Y50</f>
        <v>3638</v>
      </c>
      <c r="O51" s="332"/>
      <c r="P51" s="334">
        <f t="shared" si="0"/>
        <v>5768.96</v>
      </c>
      <c r="Q51" s="334">
        <f t="shared" si="1"/>
        <v>2097.52</v>
      </c>
      <c r="R51" s="334">
        <f t="shared" si="2"/>
        <v>3671.44</v>
      </c>
      <c r="S51" s="335">
        <f t="shared" si="3"/>
        <v>0.36358719769247838</v>
      </c>
    </row>
    <row r="52" spans="1:19" ht="15.75" x14ac:dyDescent="0.25">
      <c r="A52" s="127">
        <v>2750</v>
      </c>
      <c r="B52" s="128" t="s">
        <v>112</v>
      </c>
      <c r="C52" s="129" t="s">
        <v>3</v>
      </c>
      <c r="D52" s="130">
        <v>4</v>
      </c>
      <c r="E52" s="131"/>
      <c r="F52" s="132">
        <f>'App 4-Recyclables'!F51+'App 4-Recyclables'!J51+'App 4-Recyclables'!N51</f>
        <v>7119.5679999999993</v>
      </c>
      <c r="G52" s="132">
        <f>'App 4-Recyclables'!G51+'App 4-Recyclables'!K51+'App 4-Recyclables'!O51</f>
        <v>6356.6280000000006</v>
      </c>
      <c r="H52" s="132">
        <f>'App 4-Recyclables'!H51+'App 4-Recyclables'!L51+'App 4-Recyclables'!P51</f>
        <v>762.94</v>
      </c>
      <c r="I52" s="132">
        <f>'App 5-Organics'!F51+'App 5-Organics'!J51+'App 5-Organics'!N51</f>
        <v>5736.96</v>
      </c>
      <c r="J52" s="132">
        <f>'App 5-Organics'!G51+'App 5-Organics'!K51+'App 5-Organics'!O51</f>
        <v>5734.96</v>
      </c>
      <c r="K52" s="132">
        <f>'App 5-Organics'!H51+'App 5-Organics'!L51+'App 5-Organics'!P51</f>
        <v>2</v>
      </c>
      <c r="L52" s="334">
        <f>'App 6-Residual Waste'!F51+'App 6-Residual Waste'!P51+'App 6-Residual Waste'!W51</f>
        <v>8481.51</v>
      </c>
      <c r="M52" s="334">
        <f>'App 6-Residual Waste'!G51+'App 6-Residual Waste'!Q51+'App 6-Residual Waste'!X51</f>
        <v>0</v>
      </c>
      <c r="N52" s="334">
        <f>'App 6-Residual Waste'!H51+'App 6-Residual Waste'!R51+'App 6-Residual Waste'!Y51</f>
        <v>8481.51</v>
      </c>
      <c r="O52" s="332"/>
      <c r="P52" s="334">
        <f t="shared" si="0"/>
        <v>21338.038</v>
      </c>
      <c r="Q52" s="334">
        <f t="shared" si="1"/>
        <v>12091.588</v>
      </c>
      <c r="R52" s="334">
        <f t="shared" si="2"/>
        <v>9246.4500000000007</v>
      </c>
      <c r="S52" s="335">
        <f t="shared" si="3"/>
        <v>0.56666821944922952</v>
      </c>
    </row>
    <row r="53" spans="1:19" ht="15.75" x14ac:dyDescent="0.25">
      <c r="A53" s="127">
        <v>2850</v>
      </c>
      <c r="B53" s="128" t="s">
        <v>111</v>
      </c>
      <c r="C53" s="129" t="s">
        <v>8</v>
      </c>
      <c r="D53" s="130">
        <v>3</v>
      </c>
      <c r="E53" s="131"/>
      <c r="F53" s="132">
        <f>'App 4-Recyclables'!F52+'App 4-Recyclables'!J52+'App 4-Recyclables'!N52</f>
        <v>12009.49</v>
      </c>
      <c r="G53" s="132">
        <f>'App 4-Recyclables'!G52+'App 4-Recyclables'!K52+'App 4-Recyclables'!O52</f>
        <v>10439.189999999999</v>
      </c>
      <c r="H53" s="132">
        <f>'App 4-Recyclables'!H52+'App 4-Recyclables'!L52+'App 4-Recyclables'!P52</f>
        <v>1570.3</v>
      </c>
      <c r="I53" s="132">
        <f>'App 5-Organics'!F52+'App 5-Organics'!J52+'App 5-Organics'!N52</f>
        <v>995.1</v>
      </c>
      <c r="J53" s="132">
        <f>'App 5-Organics'!G52+'App 5-Organics'!K52+'App 5-Organics'!O52</f>
        <v>995.1</v>
      </c>
      <c r="K53" s="132">
        <f>'App 5-Organics'!H52+'App 5-Organics'!L52+'App 5-Organics'!P52</f>
        <v>0</v>
      </c>
      <c r="L53" s="334">
        <f>'App 6-Residual Waste'!F52+'App 6-Residual Waste'!P52+'App 6-Residual Waste'!W52</f>
        <v>72445.899999999994</v>
      </c>
      <c r="M53" s="334">
        <f>'App 6-Residual Waste'!G52+'App 6-Residual Waste'!Q52+'App 6-Residual Waste'!X52</f>
        <v>14446</v>
      </c>
      <c r="N53" s="334">
        <f>'App 6-Residual Waste'!H52+'App 6-Residual Waste'!R52+'App 6-Residual Waste'!Y52</f>
        <v>57999.9</v>
      </c>
      <c r="O53" s="332"/>
      <c r="P53" s="334">
        <f t="shared" si="0"/>
        <v>85450.489999999991</v>
      </c>
      <c r="Q53" s="334">
        <f t="shared" si="1"/>
        <v>25880.29</v>
      </c>
      <c r="R53" s="334">
        <f t="shared" si="2"/>
        <v>59570.200000000004</v>
      </c>
      <c r="S53" s="335">
        <f t="shared" si="3"/>
        <v>0.30286883082823757</v>
      </c>
    </row>
    <row r="54" spans="1:19" ht="15.75" x14ac:dyDescent="0.25">
      <c r="A54" s="127">
        <v>2900</v>
      </c>
      <c r="B54" s="128" t="s">
        <v>110</v>
      </c>
      <c r="C54" s="129" t="s">
        <v>3</v>
      </c>
      <c r="D54" s="130">
        <v>10</v>
      </c>
      <c r="E54" s="131"/>
      <c r="F54" s="132">
        <f>'App 4-Recyclables'!F53+'App 4-Recyclables'!J53+'App 4-Recyclables'!N53</f>
        <v>1232.6399999999999</v>
      </c>
      <c r="G54" s="132">
        <f>'App 4-Recyclables'!G53+'App 4-Recyclables'!K53+'App 4-Recyclables'!O53</f>
        <v>1201.1399999999999</v>
      </c>
      <c r="H54" s="132">
        <f>'App 4-Recyclables'!H53+'App 4-Recyclables'!L53+'App 4-Recyclables'!P53</f>
        <v>31.5</v>
      </c>
      <c r="I54" s="132">
        <f>'App 5-Organics'!F53+'App 5-Organics'!J53+'App 5-Organics'!N53</f>
        <v>2554</v>
      </c>
      <c r="J54" s="132">
        <f>'App 5-Organics'!G53+'App 5-Organics'!K53+'App 5-Organics'!O53</f>
        <v>2500</v>
      </c>
      <c r="K54" s="132">
        <f>'App 5-Organics'!H53+'App 5-Organics'!L53+'App 5-Organics'!P53</f>
        <v>54</v>
      </c>
      <c r="L54" s="334">
        <f>'App 6-Residual Waste'!F53+'App 6-Residual Waste'!P53+'App 6-Residual Waste'!W53</f>
        <v>10277</v>
      </c>
      <c r="M54" s="334">
        <f>'App 6-Residual Waste'!G53+'App 6-Residual Waste'!Q53+'App 6-Residual Waste'!X53</f>
        <v>1250</v>
      </c>
      <c r="N54" s="334">
        <f>'App 6-Residual Waste'!H53+'App 6-Residual Waste'!R53+'App 6-Residual Waste'!Y53</f>
        <v>9027</v>
      </c>
      <c r="O54" s="332"/>
      <c r="P54" s="334">
        <f t="shared" si="0"/>
        <v>14063.64</v>
      </c>
      <c r="Q54" s="334">
        <f t="shared" si="1"/>
        <v>4951.1399999999994</v>
      </c>
      <c r="R54" s="334">
        <f t="shared" si="2"/>
        <v>9112.5</v>
      </c>
      <c r="S54" s="335">
        <f t="shared" si="3"/>
        <v>0.35205252694181588</v>
      </c>
    </row>
    <row r="55" spans="1:19" ht="15.75" x14ac:dyDescent="0.25">
      <c r="A55" s="127">
        <v>2950</v>
      </c>
      <c r="B55" s="128" t="s">
        <v>109</v>
      </c>
      <c r="C55" s="129" t="s">
        <v>3</v>
      </c>
      <c r="D55" s="130">
        <v>9</v>
      </c>
      <c r="E55" s="131"/>
      <c r="F55" s="132">
        <f>'App 4-Recyclables'!F54+'App 4-Recyclables'!J54+'App 4-Recyclables'!N54</f>
        <v>522.48919999999998</v>
      </c>
      <c r="G55" s="132">
        <f>'App 4-Recyclables'!G54+'App 4-Recyclables'!K54+'App 4-Recyclables'!O54</f>
        <v>500.93919999999997</v>
      </c>
      <c r="H55" s="132">
        <f>'App 4-Recyclables'!H54+'App 4-Recyclables'!L54+'App 4-Recyclables'!P54</f>
        <v>21.55</v>
      </c>
      <c r="I55" s="132">
        <f>'App 5-Organics'!F54+'App 5-Organics'!J54+'App 5-Organics'!N54</f>
        <v>1082</v>
      </c>
      <c r="J55" s="132">
        <f>'App 5-Organics'!G54+'App 5-Organics'!K54+'App 5-Organics'!O54</f>
        <v>1082</v>
      </c>
      <c r="K55" s="132">
        <f>'App 5-Organics'!H54+'App 5-Organics'!L54+'App 5-Organics'!P54</f>
        <v>0</v>
      </c>
      <c r="L55" s="334">
        <f>'App 6-Residual Waste'!F54+'App 6-Residual Waste'!P54+'App 6-Residual Waste'!W54</f>
        <v>1002</v>
      </c>
      <c r="M55" s="334">
        <f>'App 6-Residual Waste'!G54+'App 6-Residual Waste'!Q54+'App 6-Residual Waste'!X54</f>
        <v>0</v>
      </c>
      <c r="N55" s="334">
        <f>'App 6-Residual Waste'!H54+'App 6-Residual Waste'!R54+'App 6-Residual Waste'!Y54</f>
        <v>1002</v>
      </c>
      <c r="O55" s="332"/>
      <c r="P55" s="334">
        <f t="shared" si="0"/>
        <v>2606.4892</v>
      </c>
      <c r="Q55" s="334">
        <f t="shared" si="1"/>
        <v>1582.9392</v>
      </c>
      <c r="R55" s="334">
        <f t="shared" si="2"/>
        <v>1023.55</v>
      </c>
      <c r="S55" s="335">
        <f t="shared" si="3"/>
        <v>0.6073070243298917</v>
      </c>
    </row>
    <row r="56" spans="1:19" ht="15.75" x14ac:dyDescent="0.25">
      <c r="A56" s="127">
        <v>3020</v>
      </c>
      <c r="B56" s="128" t="s">
        <v>108</v>
      </c>
      <c r="C56" s="129" t="s">
        <v>3</v>
      </c>
      <c r="D56" s="130">
        <v>6</v>
      </c>
      <c r="E56" s="131"/>
      <c r="F56" s="132">
        <f>'App 4-Recyclables'!F55+'App 4-Recyclables'!J55+'App 4-Recyclables'!N55</f>
        <v>1397.34</v>
      </c>
      <c r="G56" s="132">
        <f>'App 4-Recyclables'!G55+'App 4-Recyclables'!K55+'App 4-Recyclables'!O55</f>
        <v>1367.34</v>
      </c>
      <c r="H56" s="132">
        <f>'App 4-Recyclables'!H55+'App 4-Recyclables'!L55+'App 4-Recyclables'!P55</f>
        <v>30</v>
      </c>
      <c r="I56" s="132">
        <f>'App 5-Organics'!F55+'App 5-Organics'!J55+'App 5-Organics'!N55</f>
        <v>1595</v>
      </c>
      <c r="J56" s="132">
        <f>'App 5-Organics'!G55+'App 5-Organics'!K55+'App 5-Organics'!O55</f>
        <v>1595</v>
      </c>
      <c r="K56" s="132">
        <f>'App 5-Organics'!H55+'App 5-Organics'!L55+'App 5-Organics'!P55</f>
        <v>0</v>
      </c>
      <c r="L56" s="334">
        <f>'App 6-Residual Waste'!F55+'App 6-Residual Waste'!P55+'App 6-Residual Waste'!W55</f>
        <v>7147</v>
      </c>
      <c r="M56" s="334">
        <f>'App 6-Residual Waste'!G55+'App 6-Residual Waste'!Q55+'App 6-Residual Waste'!X55</f>
        <v>0</v>
      </c>
      <c r="N56" s="334">
        <f>'App 6-Residual Waste'!H55+'App 6-Residual Waste'!R55+'App 6-Residual Waste'!Y55</f>
        <v>7147</v>
      </c>
      <c r="O56" s="332"/>
      <c r="P56" s="334">
        <f t="shared" si="0"/>
        <v>10139.34</v>
      </c>
      <c r="Q56" s="334">
        <f t="shared" si="1"/>
        <v>2962.34</v>
      </c>
      <c r="R56" s="334">
        <f t="shared" si="2"/>
        <v>7177</v>
      </c>
      <c r="S56" s="335">
        <f t="shared" si="3"/>
        <v>0.29216300074758317</v>
      </c>
    </row>
    <row r="57" spans="1:19" ht="15.75" x14ac:dyDescent="0.25">
      <c r="A57" s="127">
        <v>3050</v>
      </c>
      <c r="B57" s="128" t="s">
        <v>107</v>
      </c>
      <c r="C57" s="129" t="s">
        <v>11</v>
      </c>
      <c r="D57" s="130">
        <v>9</v>
      </c>
      <c r="E57" s="131"/>
      <c r="F57" s="132">
        <f>'App 4-Recyclables'!F56+'App 4-Recyclables'!J56+'App 4-Recyclables'!N56</f>
        <v>967.95</v>
      </c>
      <c r="G57" s="132">
        <f>'App 4-Recyclables'!G56+'App 4-Recyclables'!K56+'App 4-Recyclables'!O56</f>
        <v>934.2</v>
      </c>
      <c r="H57" s="132">
        <f>'App 4-Recyclables'!H56+'App 4-Recyclables'!L56+'App 4-Recyclables'!P56</f>
        <v>33.75</v>
      </c>
      <c r="I57" s="132">
        <f>'App 5-Organics'!F56+'App 5-Organics'!J56+'App 5-Organics'!N56</f>
        <v>1048.5700000000002</v>
      </c>
      <c r="J57" s="132">
        <f>'App 5-Organics'!G56+'App 5-Organics'!K56+'App 5-Organics'!O56</f>
        <v>490.1728</v>
      </c>
      <c r="K57" s="132">
        <f>'App 5-Organics'!H56+'App 5-Organics'!L56+'App 5-Organics'!P56</f>
        <v>558.3972</v>
      </c>
      <c r="L57" s="334">
        <f>'App 6-Residual Waste'!F56+'App 6-Residual Waste'!P56+'App 6-Residual Waste'!W56</f>
        <v>3829.86</v>
      </c>
      <c r="M57" s="334">
        <f>'App 6-Residual Waste'!G56+'App 6-Residual Waste'!Q56+'App 6-Residual Waste'!X56</f>
        <v>0</v>
      </c>
      <c r="N57" s="334">
        <f>'App 6-Residual Waste'!H56+'App 6-Residual Waste'!R56+'App 6-Residual Waste'!Y56</f>
        <v>3829.86</v>
      </c>
      <c r="O57" s="332"/>
      <c r="P57" s="334">
        <f t="shared" si="0"/>
        <v>5846.38</v>
      </c>
      <c r="Q57" s="334">
        <f t="shared" si="1"/>
        <v>1424.3728000000001</v>
      </c>
      <c r="R57" s="334">
        <f t="shared" si="2"/>
        <v>4422.0072</v>
      </c>
      <c r="S57" s="335">
        <f t="shared" si="3"/>
        <v>0.24363329102795236</v>
      </c>
    </row>
    <row r="58" spans="1:19" ht="15.75" x14ac:dyDescent="0.25">
      <c r="A58" s="127">
        <v>3100</v>
      </c>
      <c r="B58" s="128" t="s">
        <v>106</v>
      </c>
      <c r="C58" s="129" t="s">
        <v>6</v>
      </c>
      <c r="D58" s="130">
        <v>7</v>
      </c>
      <c r="E58" s="131"/>
      <c r="F58" s="132">
        <f>'App 4-Recyclables'!F57+'App 4-Recyclables'!J57+'App 4-Recyclables'!N57</f>
        <v>21671.200000000001</v>
      </c>
      <c r="G58" s="132">
        <f>'App 4-Recyclables'!G57+'App 4-Recyclables'!K57+'App 4-Recyclables'!O57</f>
        <v>20293.2</v>
      </c>
      <c r="H58" s="132">
        <f>'App 4-Recyclables'!H57+'App 4-Recyclables'!L57+'App 4-Recyclables'!P57</f>
        <v>1378</v>
      </c>
      <c r="I58" s="132">
        <f>'App 5-Organics'!F57+'App 5-Organics'!J57+'App 5-Organics'!N57</f>
        <v>20099.22</v>
      </c>
      <c r="J58" s="132">
        <f>'App 5-Organics'!G57+'App 5-Organics'!K57+'App 5-Organics'!O57</f>
        <v>20005.22</v>
      </c>
      <c r="K58" s="132">
        <f>'App 5-Organics'!H57+'App 5-Organics'!L57+'App 5-Organics'!P57</f>
        <v>94</v>
      </c>
      <c r="L58" s="334">
        <f>'App 6-Residual Waste'!F57+'App 6-Residual Waste'!P57+'App 6-Residual Waste'!W57</f>
        <v>48306</v>
      </c>
      <c r="M58" s="334">
        <f>'App 6-Residual Waste'!G57+'App 6-Residual Waste'!Q57+'App 6-Residual Waste'!X57</f>
        <v>348</v>
      </c>
      <c r="N58" s="334">
        <f>'App 6-Residual Waste'!H57+'App 6-Residual Waste'!R57+'App 6-Residual Waste'!Y57</f>
        <v>47958</v>
      </c>
      <c r="O58" s="332"/>
      <c r="P58" s="334">
        <f t="shared" si="0"/>
        <v>90076.42</v>
      </c>
      <c r="Q58" s="334">
        <f t="shared" si="1"/>
        <v>40646.42</v>
      </c>
      <c r="R58" s="334">
        <f t="shared" si="2"/>
        <v>49430</v>
      </c>
      <c r="S58" s="335">
        <f t="shared" si="3"/>
        <v>0.45124373282153085</v>
      </c>
    </row>
    <row r="59" spans="1:19" ht="15.75" x14ac:dyDescent="0.25">
      <c r="A59" s="127">
        <v>3310</v>
      </c>
      <c r="B59" s="128" t="s">
        <v>105</v>
      </c>
      <c r="C59" s="129" t="s">
        <v>3</v>
      </c>
      <c r="D59" s="130">
        <v>4</v>
      </c>
      <c r="E59" s="131"/>
      <c r="F59" s="132">
        <f>'App 4-Recyclables'!F58+'App 4-Recyclables'!J58+'App 4-Recyclables'!N58</f>
        <v>5132.0519999999997</v>
      </c>
      <c r="G59" s="132">
        <f>'App 4-Recyclables'!G58+'App 4-Recyclables'!K58+'App 4-Recyclables'!O58</f>
        <v>4928.6819999999998</v>
      </c>
      <c r="H59" s="132">
        <f>'App 4-Recyclables'!H58+'App 4-Recyclables'!L58+'App 4-Recyclables'!P58</f>
        <v>203.37</v>
      </c>
      <c r="I59" s="132">
        <f>'App 5-Organics'!F58+'App 5-Organics'!J58+'App 5-Organics'!N58</f>
        <v>1918.6</v>
      </c>
      <c r="J59" s="132">
        <f>'App 5-Organics'!G58+'App 5-Organics'!K58+'App 5-Organics'!O58</f>
        <v>1864.6100000000001</v>
      </c>
      <c r="K59" s="132">
        <f>'App 5-Organics'!H58+'App 5-Organics'!L58+'App 5-Organics'!P58</f>
        <v>54</v>
      </c>
      <c r="L59" s="334">
        <f>'App 6-Residual Waste'!F58+'App 6-Residual Waste'!P58+'App 6-Residual Waste'!W58</f>
        <v>8863</v>
      </c>
      <c r="M59" s="334">
        <f>'App 6-Residual Waste'!G58+'App 6-Residual Waste'!Q58+'App 6-Residual Waste'!X58</f>
        <v>0</v>
      </c>
      <c r="N59" s="334">
        <f>'App 6-Residual Waste'!H58+'App 6-Residual Waste'!R58+'App 6-Residual Waste'!Y58</f>
        <v>8863</v>
      </c>
      <c r="O59" s="332"/>
      <c r="P59" s="334">
        <f t="shared" si="0"/>
        <v>15913.652</v>
      </c>
      <c r="Q59" s="334">
        <f t="shared" si="1"/>
        <v>6793.2919999999995</v>
      </c>
      <c r="R59" s="334">
        <f t="shared" si="2"/>
        <v>9120.3700000000008</v>
      </c>
      <c r="S59" s="335">
        <f t="shared" si="3"/>
        <v>0.42688453913658531</v>
      </c>
    </row>
    <row r="60" spans="1:19" ht="15.75" x14ac:dyDescent="0.25">
      <c r="A60" s="127">
        <v>3350</v>
      </c>
      <c r="B60" s="128" t="s">
        <v>104</v>
      </c>
      <c r="C60" s="129" t="s">
        <v>11</v>
      </c>
      <c r="D60" s="130">
        <v>4</v>
      </c>
      <c r="E60" s="131"/>
      <c r="F60" s="132">
        <f>'App 4-Recyclables'!F59+'App 4-Recyclables'!J59+'App 4-Recyclables'!N59</f>
        <v>8842.0380000000005</v>
      </c>
      <c r="G60" s="132">
        <f>'App 4-Recyclables'!G59+'App 4-Recyclables'!K59+'App 4-Recyclables'!O59</f>
        <v>8419.0380000000005</v>
      </c>
      <c r="H60" s="132">
        <f>'App 4-Recyclables'!H59+'App 4-Recyclables'!L59+'App 4-Recyclables'!P59</f>
        <v>423</v>
      </c>
      <c r="I60" s="132">
        <f>'App 5-Organics'!F59+'App 5-Organics'!J59+'App 5-Organics'!N59</f>
        <v>7212</v>
      </c>
      <c r="J60" s="132">
        <f>'App 5-Organics'!G59+'App 5-Organics'!K59+'App 5-Organics'!O59</f>
        <v>6975.76</v>
      </c>
      <c r="K60" s="132">
        <f>'App 5-Organics'!H59+'App 5-Organics'!L59+'App 5-Organics'!P59</f>
        <v>236.25</v>
      </c>
      <c r="L60" s="334">
        <f>'App 6-Residual Waste'!F59+'App 6-Residual Waste'!P59+'App 6-Residual Waste'!W59</f>
        <v>17736.96</v>
      </c>
      <c r="M60" s="334">
        <f>'App 6-Residual Waste'!G59+'App 6-Residual Waste'!Q59+'App 6-Residual Waste'!X59</f>
        <v>0</v>
      </c>
      <c r="N60" s="334">
        <f>'App 6-Residual Waste'!H59+'App 6-Residual Waste'!R59+'App 6-Residual Waste'!Y59</f>
        <v>17736.96</v>
      </c>
      <c r="O60" s="332"/>
      <c r="P60" s="334">
        <f t="shared" si="0"/>
        <v>33790.998</v>
      </c>
      <c r="Q60" s="334">
        <f t="shared" si="1"/>
        <v>15394.798000000001</v>
      </c>
      <c r="R60" s="334">
        <f t="shared" si="2"/>
        <v>18396.21</v>
      </c>
      <c r="S60" s="335">
        <f t="shared" si="3"/>
        <v>0.45558873401726702</v>
      </c>
    </row>
    <row r="61" spans="1:19" ht="15.75" x14ac:dyDescent="0.25">
      <c r="A61" s="127">
        <v>3370</v>
      </c>
      <c r="B61" s="128" t="s">
        <v>103</v>
      </c>
      <c r="C61" s="129" t="s">
        <v>3</v>
      </c>
      <c r="D61" s="130">
        <v>11</v>
      </c>
      <c r="E61" s="131"/>
      <c r="F61" s="132">
        <f>'App 4-Recyclables'!F60+'App 4-Recyclables'!J60+'App 4-Recyclables'!N60</f>
        <v>1045.96</v>
      </c>
      <c r="G61" s="132">
        <f>'App 4-Recyclables'!G60+'App 4-Recyclables'!K60+'App 4-Recyclables'!O60</f>
        <v>1017.55</v>
      </c>
      <c r="H61" s="132">
        <f>'App 4-Recyclables'!H60+'App 4-Recyclables'!L60+'App 4-Recyclables'!P60</f>
        <v>28.41</v>
      </c>
      <c r="I61" s="132">
        <f>'App 5-Organics'!F60+'App 5-Organics'!J60+'App 5-Organics'!N60</f>
        <v>0</v>
      </c>
      <c r="J61" s="132">
        <f>'App 5-Organics'!G60+'App 5-Organics'!K60+'App 5-Organics'!O60</f>
        <v>0</v>
      </c>
      <c r="K61" s="132">
        <f>'App 5-Organics'!H60+'App 5-Organics'!L60+'App 5-Organics'!P60</f>
        <v>0</v>
      </c>
      <c r="L61" s="334">
        <f>'App 6-Residual Waste'!F60+'App 6-Residual Waste'!P60+'App 6-Residual Waste'!W60</f>
        <v>4873</v>
      </c>
      <c r="M61" s="334">
        <f>'App 6-Residual Waste'!G60+'App 6-Residual Waste'!Q60+'App 6-Residual Waste'!X60</f>
        <v>0</v>
      </c>
      <c r="N61" s="334">
        <f>'App 6-Residual Waste'!H60+'App 6-Residual Waste'!R60+'App 6-Residual Waste'!Y60</f>
        <v>4873</v>
      </c>
      <c r="O61" s="332"/>
      <c r="P61" s="334">
        <f t="shared" si="0"/>
        <v>5918.96</v>
      </c>
      <c r="Q61" s="334">
        <f t="shared" si="1"/>
        <v>1017.55</v>
      </c>
      <c r="R61" s="334">
        <f t="shared" si="2"/>
        <v>4901.41</v>
      </c>
      <c r="S61" s="335">
        <f t="shared" si="3"/>
        <v>0.17191364699203912</v>
      </c>
    </row>
    <row r="62" spans="1:19" ht="15.75" x14ac:dyDescent="0.25">
      <c r="A62" s="127">
        <v>3400</v>
      </c>
      <c r="B62" s="128" t="s">
        <v>102</v>
      </c>
      <c r="C62" s="129" t="s">
        <v>11</v>
      </c>
      <c r="D62" s="130">
        <v>4</v>
      </c>
      <c r="E62" s="131"/>
      <c r="F62" s="132">
        <f>'App 4-Recyclables'!F61+'App 4-Recyclables'!J61+'App 4-Recyclables'!N61</f>
        <v>8569.73</v>
      </c>
      <c r="G62" s="132">
        <f>'App 4-Recyclables'!G61+'App 4-Recyclables'!K61+'App 4-Recyclables'!O61</f>
        <v>7592.73</v>
      </c>
      <c r="H62" s="132">
        <f>'App 4-Recyclables'!H61+'App 4-Recyclables'!L61+'App 4-Recyclables'!P61</f>
        <v>977</v>
      </c>
      <c r="I62" s="132">
        <f>'App 5-Organics'!F61+'App 5-Organics'!J61+'App 5-Organics'!N61</f>
        <v>8091</v>
      </c>
      <c r="J62" s="132">
        <f>'App 5-Organics'!G61+'App 5-Organics'!K61+'App 5-Organics'!O61</f>
        <v>7800.43</v>
      </c>
      <c r="K62" s="132">
        <f>'App 5-Organics'!H61+'App 5-Organics'!L61+'App 5-Organics'!P61</f>
        <v>290.58</v>
      </c>
      <c r="L62" s="334">
        <f>'App 6-Residual Waste'!F61+'App 6-Residual Waste'!P61+'App 6-Residual Waste'!W61</f>
        <v>11416.84</v>
      </c>
      <c r="M62" s="334">
        <f>'App 6-Residual Waste'!G61+'App 6-Residual Waste'!Q61+'App 6-Residual Waste'!X61</f>
        <v>1.1000000000000001</v>
      </c>
      <c r="N62" s="334">
        <f>'App 6-Residual Waste'!H61+'App 6-Residual Waste'!R61+'App 6-Residual Waste'!Y61</f>
        <v>11415.74</v>
      </c>
      <c r="O62" s="332"/>
      <c r="P62" s="334">
        <f t="shared" si="0"/>
        <v>28077.57</v>
      </c>
      <c r="Q62" s="334">
        <f t="shared" si="1"/>
        <v>15394.26</v>
      </c>
      <c r="R62" s="334">
        <f t="shared" si="2"/>
        <v>12683.32</v>
      </c>
      <c r="S62" s="335">
        <f t="shared" si="3"/>
        <v>0.54827607944704615</v>
      </c>
    </row>
    <row r="63" spans="1:19" ht="15.75" x14ac:dyDescent="0.25">
      <c r="A63" s="127">
        <v>3450</v>
      </c>
      <c r="B63" s="128" t="s">
        <v>101</v>
      </c>
      <c r="C63" s="129" t="s">
        <v>3</v>
      </c>
      <c r="D63" s="130">
        <v>4</v>
      </c>
      <c r="E63" s="131"/>
      <c r="F63" s="132">
        <f>'App 4-Recyclables'!F62+'App 4-Recyclables'!J62+'App 4-Recyclables'!N62</f>
        <v>1643</v>
      </c>
      <c r="G63" s="132">
        <f>'App 4-Recyclables'!G62+'App 4-Recyclables'!K62+'App 4-Recyclables'!O62</f>
        <v>1467</v>
      </c>
      <c r="H63" s="132">
        <f>'App 4-Recyclables'!H62+'App 4-Recyclables'!L62+'App 4-Recyclables'!P62</f>
        <v>176</v>
      </c>
      <c r="I63" s="132">
        <f>'App 5-Organics'!F62+'App 5-Organics'!J62+'App 5-Organics'!N62</f>
        <v>1755</v>
      </c>
      <c r="J63" s="132">
        <f>'App 5-Organics'!G62+'App 5-Organics'!K62+'App 5-Organics'!O62</f>
        <v>1755</v>
      </c>
      <c r="K63" s="132">
        <f>'App 5-Organics'!H62+'App 5-Organics'!L62+'App 5-Organics'!P62</f>
        <v>0</v>
      </c>
      <c r="L63" s="334">
        <f>'App 6-Residual Waste'!F62+'App 6-Residual Waste'!P62+'App 6-Residual Waste'!W62</f>
        <v>8714</v>
      </c>
      <c r="M63" s="334">
        <f>'App 6-Residual Waste'!G62+'App 6-Residual Waste'!Q62+'App 6-Residual Waste'!X62</f>
        <v>0</v>
      </c>
      <c r="N63" s="334">
        <f>'App 6-Residual Waste'!H62+'App 6-Residual Waste'!R62+'App 6-Residual Waste'!Y62</f>
        <v>8714</v>
      </c>
      <c r="O63" s="332"/>
      <c r="P63" s="334">
        <f t="shared" si="0"/>
        <v>12112</v>
      </c>
      <c r="Q63" s="334">
        <f t="shared" si="1"/>
        <v>3222</v>
      </c>
      <c r="R63" s="334">
        <f t="shared" si="2"/>
        <v>8890</v>
      </c>
      <c r="S63" s="335">
        <f t="shared" si="3"/>
        <v>0.26601717305151917</v>
      </c>
    </row>
    <row r="64" spans="1:19" ht="15.75" x14ac:dyDescent="0.25">
      <c r="A64" s="127">
        <v>3500</v>
      </c>
      <c r="B64" s="128" t="s">
        <v>100</v>
      </c>
      <c r="C64" s="129" t="s">
        <v>3</v>
      </c>
      <c r="D64" s="130">
        <v>9</v>
      </c>
      <c r="E64" s="131"/>
      <c r="F64" s="132">
        <f>'App 4-Recyclables'!F63+'App 4-Recyclables'!J63+'App 4-Recyclables'!N63</f>
        <v>252.06</v>
      </c>
      <c r="G64" s="132">
        <f>'App 4-Recyclables'!G63+'App 4-Recyclables'!K63+'App 4-Recyclables'!O63</f>
        <v>246.46</v>
      </c>
      <c r="H64" s="132">
        <f>'App 4-Recyclables'!H63+'App 4-Recyclables'!L63+'App 4-Recyclables'!P63</f>
        <v>5.6</v>
      </c>
      <c r="I64" s="132">
        <f>'App 5-Organics'!F63+'App 5-Organics'!J63+'App 5-Organics'!N63</f>
        <v>167</v>
      </c>
      <c r="J64" s="132">
        <f>'App 5-Organics'!G63+'App 5-Organics'!K63+'App 5-Organics'!O63</f>
        <v>167</v>
      </c>
      <c r="K64" s="132">
        <f>'App 5-Organics'!H63+'App 5-Organics'!L63+'App 5-Organics'!P63</f>
        <v>0</v>
      </c>
      <c r="L64" s="334">
        <f>'App 6-Residual Waste'!F63+'App 6-Residual Waste'!P63+'App 6-Residual Waste'!W63</f>
        <v>742</v>
      </c>
      <c r="M64" s="334">
        <f>'App 6-Residual Waste'!G63+'App 6-Residual Waste'!Q63+'App 6-Residual Waste'!X63</f>
        <v>0</v>
      </c>
      <c r="N64" s="334">
        <f>'App 6-Residual Waste'!H63+'App 6-Residual Waste'!R63+'App 6-Residual Waste'!Y63</f>
        <v>742</v>
      </c>
      <c r="O64" s="332"/>
      <c r="P64" s="334">
        <f t="shared" si="0"/>
        <v>1161.06</v>
      </c>
      <c r="Q64" s="334">
        <f t="shared" si="1"/>
        <v>413.46000000000004</v>
      </c>
      <c r="R64" s="334">
        <f t="shared" si="2"/>
        <v>747.6</v>
      </c>
      <c r="S64" s="335">
        <f t="shared" si="3"/>
        <v>0.35610562761614389</v>
      </c>
    </row>
    <row r="65" spans="1:22" ht="15.75" x14ac:dyDescent="0.25">
      <c r="A65" s="127">
        <v>3550</v>
      </c>
      <c r="B65" s="128" t="s">
        <v>99</v>
      </c>
      <c r="C65" s="129" t="s">
        <v>3</v>
      </c>
      <c r="D65" s="130">
        <v>11</v>
      </c>
      <c r="E65" s="131"/>
      <c r="F65" s="132">
        <f>'App 4-Recyclables'!F64+'App 4-Recyclables'!J64+'App 4-Recyclables'!N64</f>
        <v>1563.68</v>
      </c>
      <c r="G65" s="132">
        <f>'App 4-Recyclables'!G64+'App 4-Recyclables'!K64+'App 4-Recyclables'!O64</f>
        <v>1500.47</v>
      </c>
      <c r="H65" s="132">
        <f>'App 4-Recyclables'!H64+'App 4-Recyclables'!L64+'App 4-Recyclables'!P64</f>
        <v>63.21</v>
      </c>
      <c r="I65" s="132">
        <f>'App 5-Organics'!F64+'App 5-Organics'!J64+'App 5-Organics'!N64</f>
        <v>1303</v>
      </c>
      <c r="J65" s="132">
        <f>'App 5-Organics'!G64+'App 5-Organics'!K64+'App 5-Organics'!O64</f>
        <v>534</v>
      </c>
      <c r="K65" s="132">
        <f>'App 5-Organics'!H64+'App 5-Organics'!L64+'App 5-Organics'!P64</f>
        <v>769</v>
      </c>
      <c r="L65" s="334">
        <f>'App 6-Residual Waste'!F64+'App 6-Residual Waste'!P64+'App 6-Residual Waste'!W64</f>
        <v>2934</v>
      </c>
      <c r="M65" s="334">
        <f>'App 6-Residual Waste'!G64+'App 6-Residual Waste'!Q64+'App 6-Residual Waste'!X64</f>
        <v>0</v>
      </c>
      <c r="N65" s="334">
        <f>'App 6-Residual Waste'!H64+'App 6-Residual Waste'!R64+'App 6-Residual Waste'!Y64</f>
        <v>2934</v>
      </c>
      <c r="O65" s="332"/>
      <c r="P65" s="334">
        <f t="shared" si="0"/>
        <v>5800.68</v>
      </c>
      <c r="Q65" s="334">
        <f t="shared" si="1"/>
        <v>2034.47</v>
      </c>
      <c r="R65" s="334">
        <f t="shared" si="2"/>
        <v>3766.21</v>
      </c>
      <c r="S65" s="335">
        <f t="shared" si="3"/>
        <v>0.3507295696366633</v>
      </c>
    </row>
    <row r="66" spans="1:22" ht="15.75" x14ac:dyDescent="0.25">
      <c r="A66" s="127">
        <v>3650</v>
      </c>
      <c r="B66" s="128" t="s">
        <v>98</v>
      </c>
      <c r="C66" s="129" t="s">
        <v>3</v>
      </c>
      <c r="D66" s="130">
        <v>9</v>
      </c>
      <c r="E66" s="131"/>
      <c r="F66" s="132">
        <f>'App 4-Recyclables'!F65+'App 4-Recyclables'!J65+'App 4-Recyclables'!N65</f>
        <v>651.84</v>
      </c>
      <c r="G66" s="132">
        <f>'App 4-Recyclables'!G65+'App 4-Recyclables'!K65+'App 4-Recyclables'!O65</f>
        <v>624.87</v>
      </c>
      <c r="H66" s="132">
        <f>'App 4-Recyclables'!H65+'App 4-Recyclables'!L65+'App 4-Recyclables'!P65</f>
        <v>26.97</v>
      </c>
      <c r="I66" s="132">
        <f>'App 5-Organics'!F65+'App 5-Organics'!J65+'App 5-Organics'!N65</f>
        <v>332.6</v>
      </c>
      <c r="J66" s="132">
        <f>'App 5-Organics'!G65+'App 5-Organics'!K65+'App 5-Organics'!O65</f>
        <v>332.6</v>
      </c>
      <c r="K66" s="132">
        <f>'App 5-Organics'!H65+'App 5-Organics'!L65+'App 5-Organics'!P65</f>
        <v>0</v>
      </c>
      <c r="L66" s="334">
        <f>'App 6-Residual Waste'!F65+'App 6-Residual Waste'!P65+'App 6-Residual Waste'!W65</f>
        <v>603</v>
      </c>
      <c r="M66" s="334">
        <f>'App 6-Residual Waste'!G65+'App 6-Residual Waste'!Q65+'App 6-Residual Waste'!X65</f>
        <v>0</v>
      </c>
      <c r="N66" s="334">
        <f>'App 6-Residual Waste'!H65+'App 6-Residual Waste'!R65+'App 6-Residual Waste'!Y65</f>
        <v>603</v>
      </c>
      <c r="O66" s="332"/>
      <c r="P66" s="334">
        <f t="shared" si="0"/>
        <v>1587.44</v>
      </c>
      <c r="Q66" s="334">
        <f t="shared" si="1"/>
        <v>957.47</v>
      </c>
      <c r="R66" s="334">
        <f t="shared" si="2"/>
        <v>629.97</v>
      </c>
      <c r="S66" s="335">
        <f t="shared" si="3"/>
        <v>0.60315350501436271</v>
      </c>
    </row>
    <row r="67" spans="1:22" ht="15.75" x14ac:dyDescent="0.25">
      <c r="A67" s="127">
        <v>3660</v>
      </c>
      <c r="B67" s="128" t="s">
        <v>97</v>
      </c>
      <c r="C67" s="129" t="s">
        <v>3</v>
      </c>
      <c r="D67" s="130">
        <v>10</v>
      </c>
      <c r="E67" s="131"/>
      <c r="F67" s="132">
        <f>'App 4-Recyclables'!F66+'App 4-Recyclables'!J66+'App 4-Recyclables'!N66</f>
        <v>956.32079999999996</v>
      </c>
      <c r="G67" s="132">
        <f>'App 4-Recyclables'!G66+'App 4-Recyclables'!K66+'App 4-Recyclables'!O66</f>
        <v>949.32079999999996</v>
      </c>
      <c r="H67" s="132">
        <f>'App 4-Recyclables'!H66+'App 4-Recyclables'!L66+'App 4-Recyclables'!P66</f>
        <v>7</v>
      </c>
      <c r="I67" s="132">
        <f>'App 5-Organics'!F66+'App 5-Organics'!J66+'App 5-Organics'!N66</f>
        <v>1176</v>
      </c>
      <c r="J67" s="132">
        <f>'App 5-Organics'!G66+'App 5-Organics'!K66+'App 5-Organics'!O66</f>
        <v>1175</v>
      </c>
      <c r="K67" s="132">
        <f>'App 5-Organics'!H66+'App 5-Organics'!L66+'App 5-Organics'!P66</f>
        <v>1</v>
      </c>
      <c r="L67" s="334">
        <f>'App 6-Residual Waste'!F66+'App 6-Residual Waste'!P66+'App 6-Residual Waste'!W66</f>
        <v>4011.96</v>
      </c>
      <c r="M67" s="334">
        <f>'App 6-Residual Waste'!G66+'App 6-Residual Waste'!Q66+'App 6-Residual Waste'!X66</f>
        <v>628.86</v>
      </c>
      <c r="N67" s="334">
        <f>'App 6-Residual Waste'!H66+'App 6-Residual Waste'!R66+'App 6-Residual Waste'!Y66</f>
        <v>3383.1</v>
      </c>
      <c r="O67" s="332"/>
      <c r="P67" s="334">
        <f t="shared" si="0"/>
        <v>6144.2808000000005</v>
      </c>
      <c r="Q67" s="334">
        <f t="shared" si="1"/>
        <v>2753.1808000000001</v>
      </c>
      <c r="R67" s="334">
        <f t="shared" si="2"/>
        <v>3391.1</v>
      </c>
      <c r="S67" s="335">
        <f t="shared" si="3"/>
        <v>0.44808837512764715</v>
      </c>
    </row>
    <row r="68" spans="1:22" ht="15.75" x14ac:dyDescent="0.25">
      <c r="A68" s="127">
        <v>3700</v>
      </c>
      <c r="B68" s="128" t="s">
        <v>96</v>
      </c>
      <c r="C68" s="129" t="s">
        <v>3</v>
      </c>
      <c r="D68" s="130">
        <v>9</v>
      </c>
      <c r="E68" s="131"/>
      <c r="F68" s="132">
        <f>'App 4-Recyclables'!F67+'App 4-Recyclables'!J67+'App 4-Recyclables'!N67</f>
        <v>535.13719999999989</v>
      </c>
      <c r="G68" s="132">
        <f>'App 4-Recyclables'!G67+'App 4-Recyclables'!K67+'App 4-Recyclables'!O67</f>
        <v>466.13720000000001</v>
      </c>
      <c r="H68" s="132">
        <f>'App 4-Recyclables'!H67+'App 4-Recyclables'!L67+'App 4-Recyclables'!P67</f>
        <v>69</v>
      </c>
      <c r="I68" s="132">
        <f>'App 5-Organics'!F67+'App 5-Organics'!J67+'App 5-Organics'!N67</f>
        <v>298.7</v>
      </c>
      <c r="J68" s="132">
        <f>'App 5-Organics'!G67+'App 5-Organics'!K67+'App 5-Organics'!O67</f>
        <v>289.44</v>
      </c>
      <c r="K68" s="132">
        <f>'App 5-Organics'!H67+'App 5-Organics'!L67+'App 5-Organics'!P67</f>
        <v>9.27</v>
      </c>
      <c r="L68" s="334">
        <f>'App 6-Residual Waste'!F67+'App 6-Residual Waste'!P67+'App 6-Residual Waste'!W67</f>
        <v>634</v>
      </c>
      <c r="M68" s="334">
        <f>'App 6-Residual Waste'!G67+'App 6-Residual Waste'!Q67+'App 6-Residual Waste'!X67</f>
        <v>0</v>
      </c>
      <c r="N68" s="334">
        <f>'App 6-Residual Waste'!H67+'App 6-Residual Waste'!R67+'App 6-Residual Waste'!Y67</f>
        <v>634</v>
      </c>
      <c r="O68" s="332"/>
      <c r="P68" s="334">
        <f t="shared" si="0"/>
        <v>1467.8371999999999</v>
      </c>
      <c r="Q68" s="334">
        <f t="shared" si="1"/>
        <v>755.57719999999995</v>
      </c>
      <c r="R68" s="334">
        <f t="shared" si="2"/>
        <v>712.27</v>
      </c>
      <c r="S68" s="335">
        <f t="shared" si="3"/>
        <v>0.51475545108135967</v>
      </c>
    </row>
    <row r="69" spans="1:22" ht="15.75" x14ac:dyDescent="0.25">
      <c r="A69" s="127">
        <v>3750</v>
      </c>
      <c r="B69" s="128" t="s">
        <v>95</v>
      </c>
      <c r="C69" s="129" t="s">
        <v>11</v>
      </c>
      <c r="D69" s="130">
        <v>4</v>
      </c>
      <c r="E69" s="131"/>
      <c r="F69" s="132">
        <f>'App 4-Recyclables'!F68+'App 4-Recyclables'!J68+'App 4-Recyclables'!N68</f>
        <v>9596.7248</v>
      </c>
      <c r="G69" s="132">
        <f>'App 4-Recyclables'!G68+'App 4-Recyclables'!K68+'App 4-Recyclables'!O68</f>
        <v>8846.8647999999994</v>
      </c>
      <c r="H69" s="132">
        <f>'App 4-Recyclables'!H68+'App 4-Recyclables'!L68+'App 4-Recyclables'!P68</f>
        <v>749.86</v>
      </c>
      <c r="I69" s="132">
        <f>'App 5-Organics'!F68+'App 5-Organics'!J68+'App 5-Organics'!N68</f>
        <v>16297.630000000001</v>
      </c>
      <c r="J69" s="132">
        <f>'App 5-Organics'!G68+'App 5-Organics'!K68+'App 5-Organics'!O68</f>
        <v>16193.23</v>
      </c>
      <c r="K69" s="132">
        <f>'App 5-Organics'!H68+'App 5-Organics'!L68+'App 5-Organics'!P68</f>
        <v>104.4</v>
      </c>
      <c r="L69" s="334">
        <f>'App 6-Residual Waste'!F68+'App 6-Residual Waste'!P68+'App 6-Residual Waste'!W68</f>
        <v>21028.59</v>
      </c>
      <c r="M69" s="334">
        <f>'App 6-Residual Waste'!G68+'App 6-Residual Waste'!Q68+'App 6-Residual Waste'!X68</f>
        <v>40</v>
      </c>
      <c r="N69" s="334">
        <f>'App 6-Residual Waste'!H68+'App 6-Residual Waste'!R68+'App 6-Residual Waste'!Y68</f>
        <v>20988.59</v>
      </c>
      <c r="O69" s="332"/>
      <c r="P69" s="334">
        <f t="shared" si="0"/>
        <v>46922.944799999997</v>
      </c>
      <c r="Q69" s="334">
        <f t="shared" si="1"/>
        <v>25080.094799999999</v>
      </c>
      <c r="R69" s="334">
        <f t="shared" si="2"/>
        <v>21842.85</v>
      </c>
      <c r="S69" s="335">
        <f t="shared" si="3"/>
        <v>0.53449532860520721</v>
      </c>
    </row>
    <row r="70" spans="1:22" ht="15.75" x14ac:dyDescent="0.25">
      <c r="A70" s="127">
        <v>3800</v>
      </c>
      <c r="B70" s="128" t="s">
        <v>94</v>
      </c>
      <c r="C70" s="129" t="s">
        <v>6</v>
      </c>
      <c r="D70" s="130">
        <v>6</v>
      </c>
      <c r="E70" s="131"/>
      <c r="F70" s="132">
        <f>'App 4-Recyclables'!F69+'App 4-Recyclables'!J69+'App 4-Recyclables'!N69</f>
        <v>7270.39</v>
      </c>
      <c r="G70" s="132">
        <f>'App 4-Recyclables'!G69+'App 4-Recyclables'!K69+'App 4-Recyclables'!O69</f>
        <v>6738.55</v>
      </c>
      <c r="H70" s="132">
        <f>'App 4-Recyclables'!H69+'App 4-Recyclables'!L69+'App 4-Recyclables'!P69</f>
        <v>531.84</v>
      </c>
      <c r="I70" s="132">
        <f>'App 5-Organics'!F69+'App 5-Organics'!J69+'App 5-Organics'!N69</f>
        <v>4472.78</v>
      </c>
      <c r="J70" s="132">
        <f>'App 5-Organics'!G69+'App 5-Organics'!K69+'App 5-Organics'!O69</f>
        <v>4280.6100000000006</v>
      </c>
      <c r="K70" s="132">
        <f>'App 5-Organics'!H69+'App 5-Organics'!L69+'App 5-Organics'!P69</f>
        <v>192.17999999999998</v>
      </c>
      <c r="L70" s="334">
        <f>'App 6-Residual Waste'!F69+'App 6-Residual Waste'!P69+'App 6-Residual Waste'!W69</f>
        <v>22253.25</v>
      </c>
      <c r="M70" s="334">
        <f>'App 6-Residual Waste'!G69+'App 6-Residual Waste'!Q69+'App 6-Residual Waste'!X69</f>
        <v>0</v>
      </c>
      <c r="N70" s="334">
        <f>'App 6-Residual Waste'!H69+'App 6-Residual Waste'!R69+'App 6-Residual Waste'!Y69</f>
        <v>22253.25</v>
      </c>
      <c r="O70" s="332"/>
      <c r="P70" s="334">
        <f t="shared" ref="P70:P133" si="4">F70+I70+L70</f>
        <v>33996.42</v>
      </c>
      <c r="Q70" s="334">
        <f t="shared" ref="Q70:Q133" si="5">G70+J70+M70</f>
        <v>11019.16</v>
      </c>
      <c r="R70" s="334">
        <f t="shared" ref="R70:R133" si="6">H70+K70+N70</f>
        <v>22977.27</v>
      </c>
      <c r="S70" s="335">
        <f t="shared" si="3"/>
        <v>0.32412706985029599</v>
      </c>
    </row>
    <row r="71" spans="1:22" ht="15.75" x14ac:dyDescent="0.25">
      <c r="A71" s="127">
        <v>3850</v>
      </c>
      <c r="B71" s="128" t="s">
        <v>93</v>
      </c>
      <c r="C71" s="129" t="s">
        <v>3</v>
      </c>
      <c r="D71" s="130">
        <v>9</v>
      </c>
      <c r="E71" s="131"/>
      <c r="F71" s="132">
        <f>'App 4-Recyclables'!F70+'App 4-Recyclables'!J70+'App 4-Recyclables'!N70</f>
        <v>334</v>
      </c>
      <c r="G71" s="132">
        <f>'App 4-Recyclables'!G70+'App 4-Recyclables'!K70+'App 4-Recyclables'!O70</f>
        <v>333</v>
      </c>
      <c r="H71" s="132">
        <f>'App 4-Recyclables'!H70+'App 4-Recyclables'!L70+'App 4-Recyclables'!P70</f>
        <v>1</v>
      </c>
      <c r="I71" s="132">
        <f>'App 5-Organics'!F70+'App 5-Organics'!J70+'App 5-Organics'!N70</f>
        <v>0</v>
      </c>
      <c r="J71" s="132">
        <f>'App 5-Organics'!G70+'App 5-Organics'!K70+'App 5-Organics'!O70</f>
        <v>0</v>
      </c>
      <c r="K71" s="132">
        <f>'App 5-Organics'!H70+'App 5-Organics'!L70+'App 5-Organics'!P70</f>
        <v>0</v>
      </c>
      <c r="L71" s="334">
        <f>'App 6-Residual Waste'!F70+'App 6-Residual Waste'!P70+'App 6-Residual Waste'!W70</f>
        <v>4686</v>
      </c>
      <c r="M71" s="334">
        <f>'App 6-Residual Waste'!G70+'App 6-Residual Waste'!Q70+'App 6-Residual Waste'!X70</f>
        <v>334</v>
      </c>
      <c r="N71" s="334">
        <f>'App 6-Residual Waste'!H70+'App 6-Residual Waste'!R70+'App 6-Residual Waste'!Y70</f>
        <v>4352</v>
      </c>
      <c r="O71" s="332"/>
      <c r="P71" s="334">
        <f t="shared" si="4"/>
        <v>5020</v>
      </c>
      <c r="Q71" s="334">
        <f t="shared" si="5"/>
        <v>667</v>
      </c>
      <c r="R71" s="334">
        <f t="shared" si="6"/>
        <v>4353</v>
      </c>
      <c r="S71" s="335">
        <f t="shared" ref="S71:S134" si="7">Q71/P71</f>
        <v>0.13286852589641435</v>
      </c>
    </row>
    <row r="72" spans="1:22" ht="15.75" x14ac:dyDescent="0.25">
      <c r="A72" s="127">
        <v>3950</v>
      </c>
      <c r="B72" s="128" t="s">
        <v>92</v>
      </c>
      <c r="C72" s="129" t="s">
        <v>8</v>
      </c>
      <c r="D72" s="130">
        <v>3</v>
      </c>
      <c r="E72" s="131"/>
      <c r="F72" s="132">
        <f>'App 4-Recyclables'!F71+'App 4-Recyclables'!J71+'App 4-Recyclables'!N71</f>
        <v>7643.32</v>
      </c>
      <c r="G72" s="132">
        <f>'App 4-Recyclables'!G71+'App 4-Recyclables'!K71+'App 4-Recyclables'!O71</f>
        <v>6769.39</v>
      </c>
      <c r="H72" s="132">
        <f>'App 4-Recyclables'!H71+'App 4-Recyclables'!L71+'App 4-Recyclables'!P71</f>
        <v>873.93</v>
      </c>
      <c r="I72" s="132">
        <f>'App 5-Organics'!F71+'App 5-Organics'!J71+'App 5-Organics'!N71</f>
        <v>1895.6</v>
      </c>
      <c r="J72" s="132">
        <f>'App 5-Organics'!G71+'App 5-Organics'!K71+'App 5-Organics'!O71</f>
        <v>1895.6</v>
      </c>
      <c r="K72" s="132">
        <f>'App 5-Organics'!H71+'App 5-Organics'!L71+'App 5-Organics'!P71</f>
        <v>0</v>
      </c>
      <c r="L72" s="334">
        <f>'App 6-Residual Waste'!F71+'App 6-Residual Waste'!P71+'App 6-Residual Waste'!W71</f>
        <v>35982.49</v>
      </c>
      <c r="M72" s="334">
        <f>'App 6-Residual Waste'!G71+'App 6-Residual Waste'!Q71+'App 6-Residual Waste'!X71</f>
        <v>19793.38</v>
      </c>
      <c r="N72" s="334">
        <f>'App 6-Residual Waste'!H71+'App 6-Residual Waste'!R71+'App 6-Residual Waste'!Y71</f>
        <v>16189.11</v>
      </c>
      <c r="O72" s="332"/>
      <c r="P72" s="334">
        <f t="shared" si="4"/>
        <v>45521.409999999996</v>
      </c>
      <c r="Q72" s="334">
        <f t="shared" si="5"/>
        <v>28458.370000000003</v>
      </c>
      <c r="R72" s="334">
        <f t="shared" si="6"/>
        <v>17063.04</v>
      </c>
      <c r="S72" s="335">
        <f t="shared" si="7"/>
        <v>0.62516451050176181</v>
      </c>
      <c r="T72" s="351">
        <f>F72/$P$72</f>
        <v>0.16790604684696719</v>
      </c>
      <c r="U72" s="351">
        <f>I72/$P$72</f>
        <v>4.1641943867731693E-2</v>
      </c>
      <c r="V72" s="351">
        <f>L72/$P$72</f>
        <v>0.79045200928530113</v>
      </c>
    </row>
    <row r="73" spans="1:22" ht="15.75" x14ac:dyDescent="0.25">
      <c r="A73" s="133">
        <v>4000</v>
      </c>
      <c r="B73" s="134" t="s">
        <v>91</v>
      </c>
      <c r="C73" s="129" t="s">
        <v>8</v>
      </c>
      <c r="D73" s="130">
        <v>7</v>
      </c>
      <c r="E73" s="131"/>
      <c r="F73" s="132">
        <f>'App 4-Recyclables'!F72+'App 4-Recyclables'!J72+'App 4-Recyclables'!N72</f>
        <v>15534</v>
      </c>
      <c r="G73" s="132">
        <f>'App 4-Recyclables'!G72+'App 4-Recyclables'!K72+'App 4-Recyclables'!O72</f>
        <v>14600.47</v>
      </c>
      <c r="H73" s="132">
        <f>'App 4-Recyclables'!H72+'App 4-Recyclables'!L72+'App 4-Recyclables'!P72</f>
        <v>933.53</v>
      </c>
      <c r="I73" s="132">
        <f>'App 5-Organics'!F72+'App 5-Organics'!J72+'App 5-Organics'!N72</f>
        <v>18481</v>
      </c>
      <c r="J73" s="132">
        <f>'App 5-Organics'!G72+'App 5-Organics'!K72+'App 5-Organics'!O72</f>
        <v>17501.739999999998</v>
      </c>
      <c r="K73" s="132">
        <f>'App 5-Organics'!H72+'App 5-Organics'!L72+'App 5-Organics'!P72</f>
        <v>979.27</v>
      </c>
      <c r="L73" s="334">
        <f>'App 6-Residual Waste'!F72+'App 6-Residual Waste'!P72+'App 6-Residual Waste'!W72</f>
        <v>37299</v>
      </c>
      <c r="M73" s="334">
        <f>'App 6-Residual Waste'!G72+'App 6-Residual Waste'!Q72+'App 6-Residual Waste'!X72</f>
        <v>897</v>
      </c>
      <c r="N73" s="334">
        <f>'App 6-Residual Waste'!H72+'App 6-Residual Waste'!R72+'App 6-Residual Waste'!Y72</f>
        <v>36402</v>
      </c>
      <c r="O73" s="332"/>
      <c r="P73" s="334">
        <f t="shared" si="4"/>
        <v>71314</v>
      </c>
      <c r="Q73" s="334">
        <f t="shared" si="5"/>
        <v>32999.21</v>
      </c>
      <c r="R73" s="334">
        <f t="shared" si="6"/>
        <v>38314.800000000003</v>
      </c>
      <c r="S73" s="335">
        <f t="shared" si="7"/>
        <v>0.46273116078189414</v>
      </c>
    </row>
    <row r="74" spans="1:22" ht="15.75" x14ac:dyDescent="0.25">
      <c r="A74" s="127">
        <v>4100</v>
      </c>
      <c r="B74" s="128" t="s">
        <v>90</v>
      </c>
      <c r="C74" s="129" t="s">
        <v>8</v>
      </c>
      <c r="D74" s="130">
        <v>2</v>
      </c>
      <c r="E74" s="131"/>
      <c r="F74" s="132">
        <f>'App 4-Recyclables'!F73+'App 4-Recyclables'!J73+'App 4-Recyclables'!N73</f>
        <v>1347</v>
      </c>
      <c r="G74" s="132">
        <f>'App 4-Recyclables'!G73+'App 4-Recyclables'!K73+'App 4-Recyclables'!O73</f>
        <v>1306.32</v>
      </c>
      <c r="H74" s="132">
        <f>'App 4-Recyclables'!H73+'App 4-Recyclables'!L73+'App 4-Recyclables'!P73</f>
        <v>40.68</v>
      </c>
      <c r="I74" s="132">
        <f>'App 5-Organics'!F73+'App 5-Organics'!J73+'App 5-Organics'!N73</f>
        <v>985</v>
      </c>
      <c r="J74" s="132">
        <f>'App 5-Organics'!G73+'App 5-Organics'!K73+'App 5-Organics'!O73</f>
        <v>932.31</v>
      </c>
      <c r="K74" s="132">
        <f>'App 5-Organics'!H73+'App 5-Organics'!L73+'App 5-Organics'!P73</f>
        <v>52.699999999999996</v>
      </c>
      <c r="L74" s="334">
        <f>'App 6-Residual Waste'!F73+'App 6-Residual Waste'!P73+'App 6-Residual Waste'!W73</f>
        <v>3148</v>
      </c>
      <c r="M74" s="334">
        <f>'App 6-Residual Waste'!G73+'App 6-Residual Waste'!Q73+'App 6-Residual Waste'!X73</f>
        <v>160</v>
      </c>
      <c r="N74" s="334">
        <f>'App 6-Residual Waste'!H73+'App 6-Residual Waste'!R73+'App 6-Residual Waste'!Y73</f>
        <v>2988</v>
      </c>
      <c r="O74" s="332"/>
      <c r="P74" s="334">
        <f t="shared" si="4"/>
        <v>5480</v>
      </c>
      <c r="Q74" s="334">
        <f t="shared" si="5"/>
        <v>2398.63</v>
      </c>
      <c r="R74" s="334">
        <f t="shared" si="6"/>
        <v>3081.38</v>
      </c>
      <c r="S74" s="335">
        <f t="shared" si="7"/>
        <v>0.43770620437956204</v>
      </c>
    </row>
    <row r="75" spans="1:22" ht="15.75" x14ac:dyDescent="0.25">
      <c r="A75" s="127">
        <v>4150</v>
      </c>
      <c r="B75" s="135" t="s">
        <v>89</v>
      </c>
      <c r="C75" s="129" t="s">
        <v>8</v>
      </c>
      <c r="D75" s="130">
        <v>3</v>
      </c>
      <c r="E75" s="131"/>
      <c r="F75" s="132">
        <f>'App 4-Recyclables'!F74+'App 4-Recyclables'!J74+'App 4-Recyclables'!N74</f>
        <v>7563.3799259999996</v>
      </c>
      <c r="G75" s="132">
        <f>'App 4-Recyclables'!G74+'App 4-Recyclables'!K74+'App 4-Recyclables'!O74</f>
        <v>6661.2099259999995</v>
      </c>
      <c r="H75" s="132">
        <f>'App 4-Recyclables'!H74+'App 4-Recyclables'!L74+'App 4-Recyclables'!P74</f>
        <v>902.17</v>
      </c>
      <c r="I75" s="132">
        <f>'App 5-Organics'!F74+'App 5-Organics'!J74+'App 5-Organics'!N74</f>
        <v>6796.51</v>
      </c>
      <c r="J75" s="132">
        <f>'App 5-Organics'!G74+'App 5-Organics'!K74+'App 5-Organics'!O74</f>
        <v>6432.9000000000005</v>
      </c>
      <c r="K75" s="132">
        <f>'App 5-Organics'!H74+'App 5-Organics'!L74+'App 5-Organics'!P74</f>
        <v>363.62</v>
      </c>
      <c r="L75" s="334">
        <f>'App 6-Residual Waste'!F74+'App 6-Residual Waste'!P74+'App 6-Residual Waste'!W74</f>
        <v>21049</v>
      </c>
      <c r="M75" s="334">
        <f>'App 6-Residual Waste'!G74+'App 6-Residual Waste'!Q74+'App 6-Residual Waste'!X74</f>
        <v>1210</v>
      </c>
      <c r="N75" s="334">
        <f>'App 6-Residual Waste'!H74+'App 6-Residual Waste'!R74+'App 6-Residual Waste'!Y74</f>
        <v>19839</v>
      </c>
      <c r="O75" s="332"/>
      <c r="P75" s="334">
        <f t="shared" si="4"/>
        <v>35408.889926000003</v>
      </c>
      <c r="Q75" s="334">
        <f t="shared" si="5"/>
        <v>14304.109926000001</v>
      </c>
      <c r="R75" s="334">
        <f t="shared" si="6"/>
        <v>21104.79</v>
      </c>
      <c r="S75" s="335">
        <f t="shared" si="7"/>
        <v>0.40396945388273225</v>
      </c>
    </row>
    <row r="76" spans="1:22" ht="15.75" x14ac:dyDescent="0.25">
      <c r="A76" s="127">
        <v>4200</v>
      </c>
      <c r="B76" s="128" t="s">
        <v>88</v>
      </c>
      <c r="C76" s="129" t="s">
        <v>3</v>
      </c>
      <c r="D76" s="130">
        <v>11</v>
      </c>
      <c r="E76" s="131"/>
      <c r="F76" s="132">
        <f>'App 4-Recyclables'!F75+'App 4-Recyclables'!J75+'App 4-Recyclables'!N75</f>
        <v>3500</v>
      </c>
      <c r="G76" s="132">
        <f>'App 4-Recyclables'!G75+'App 4-Recyclables'!K75+'App 4-Recyclables'!O75</f>
        <v>3300</v>
      </c>
      <c r="H76" s="132">
        <f>'App 4-Recyclables'!H75+'App 4-Recyclables'!L75+'App 4-Recyclables'!P75</f>
        <v>200</v>
      </c>
      <c r="I76" s="132">
        <f>'App 5-Organics'!F75+'App 5-Organics'!J75+'App 5-Organics'!N75</f>
        <v>0</v>
      </c>
      <c r="J76" s="132">
        <f>'App 5-Organics'!G75+'App 5-Organics'!K75+'App 5-Organics'!O75</f>
        <v>0</v>
      </c>
      <c r="K76" s="132">
        <f>'App 5-Organics'!H75+'App 5-Organics'!L75+'App 5-Organics'!P75</f>
        <v>0</v>
      </c>
      <c r="L76" s="334">
        <f>'App 6-Residual Waste'!F75+'App 6-Residual Waste'!P75+'App 6-Residual Waste'!W75</f>
        <v>4640</v>
      </c>
      <c r="M76" s="334">
        <f>'App 6-Residual Waste'!G75+'App 6-Residual Waste'!Q75+'App 6-Residual Waste'!X75</f>
        <v>0</v>
      </c>
      <c r="N76" s="334">
        <f>'App 6-Residual Waste'!H75+'App 6-Residual Waste'!R75+'App 6-Residual Waste'!Y75</f>
        <v>4640</v>
      </c>
      <c r="O76" s="332"/>
      <c r="P76" s="334">
        <f t="shared" si="4"/>
        <v>8140</v>
      </c>
      <c r="Q76" s="334">
        <f t="shared" si="5"/>
        <v>3300</v>
      </c>
      <c r="R76" s="334">
        <f t="shared" si="6"/>
        <v>4840</v>
      </c>
      <c r="S76" s="335">
        <f t="shared" si="7"/>
        <v>0.40540540540540543</v>
      </c>
    </row>
    <row r="77" spans="1:22" ht="15.75" x14ac:dyDescent="0.25">
      <c r="A77" s="127">
        <v>4250</v>
      </c>
      <c r="B77" s="128" t="s">
        <v>87</v>
      </c>
      <c r="C77" s="129" t="s">
        <v>3</v>
      </c>
      <c r="D77" s="130">
        <v>8</v>
      </c>
      <c r="E77" s="131"/>
      <c r="F77" s="132">
        <f>'App 4-Recyclables'!F76+'App 4-Recyclables'!J76+'App 4-Recyclables'!N76</f>
        <v>0</v>
      </c>
      <c r="G77" s="132">
        <f>'App 4-Recyclables'!G76+'App 4-Recyclables'!K76+'App 4-Recyclables'!O76</f>
        <v>0</v>
      </c>
      <c r="H77" s="132">
        <f>'App 4-Recyclables'!H76+'App 4-Recyclables'!L76+'App 4-Recyclables'!P76</f>
        <v>0</v>
      </c>
      <c r="I77" s="132">
        <f>'App 5-Organics'!F76+'App 5-Organics'!J76+'App 5-Organics'!N76</f>
        <v>0</v>
      </c>
      <c r="J77" s="132">
        <f>'App 5-Organics'!G76+'App 5-Organics'!K76+'App 5-Organics'!O76</f>
        <v>0</v>
      </c>
      <c r="K77" s="132">
        <f>'App 5-Organics'!H76+'App 5-Organics'!L76+'App 5-Organics'!P76</f>
        <v>0</v>
      </c>
      <c r="L77" s="334">
        <f>'App 6-Residual Waste'!F76+'App 6-Residual Waste'!P76+'App 6-Residual Waste'!W76</f>
        <v>60</v>
      </c>
      <c r="M77" s="334">
        <f>'App 6-Residual Waste'!G76+'App 6-Residual Waste'!Q76+'App 6-Residual Waste'!X76</f>
        <v>0</v>
      </c>
      <c r="N77" s="334">
        <f>'App 6-Residual Waste'!H76+'App 6-Residual Waste'!R76+'App 6-Residual Waste'!Y76</f>
        <v>60</v>
      </c>
      <c r="O77" s="332"/>
      <c r="P77" s="334">
        <f t="shared" si="4"/>
        <v>60</v>
      </c>
      <c r="Q77" s="334">
        <f t="shared" si="5"/>
        <v>0</v>
      </c>
      <c r="R77" s="334">
        <f t="shared" si="6"/>
        <v>60</v>
      </c>
      <c r="S77" s="335">
        <f t="shared" si="7"/>
        <v>0</v>
      </c>
    </row>
    <row r="78" spans="1:22" ht="15.75" x14ac:dyDescent="0.25">
      <c r="A78" s="127">
        <v>4300</v>
      </c>
      <c r="B78" s="128" t="s">
        <v>86</v>
      </c>
      <c r="C78" s="129" t="s">
        <v>3</v>
      </c>
      <c r="D78" s="130">
        <v>10</v>
      </c>
      <c r="E78" s="131"/>
      <c r="F78" s="132">
        <f>'App 4-Recyclables'!F77+'App 4-Recyclables'!J77+'App 4-Recyclables'!N77</f>
        <v>507.84719999999999</v>
      </c>
      <c r="G78" s="132">
        <f>'App 4-Recyclables'!G77+'App 4-Recyclables'!K77+'App 4-Recyclables'!O77</f>
        <v>440.84719999999999</v>
      </c>
      <c r="H78" s="132">
        <f>'App 4-Recyclables'!H77+'App 4-Recyclables'!L77+'App 4-Recyclables'!P77</f>
        <v>67</v>
      </c>
      <c r="I78" s="132">
        <f>'App 5-Organics'!F77+'App 5-Organics'!J77+'App 5-Organics'!N77</f>
        <v>211</v>
      </c>
      <c r="J78" s="132">
        <f>'App 5-Organics'!G77+'App 5-Organics'!K77+'App 5-Organics'!O77</f>
        <v>211</v>
      </c>
      <c r="K78" s="132">
        <f>'App 5-Organics'!H77+'App 5-Organics'!L77+'App 5-Organics'!P77</f>
        <v>0</v>
      </c>
      <c r="L78" s="334">
        <f>'App 6-Residual Waste'!F77+'App 6-Residual Waste'!P77+'App 6-Residual Waste'!W77</f>
        <v>1052</v>
      </c>
      <c r="M78" s="334">
        <f>'App 6-Residual Waste'!G77+'App 6-Residual Waste'!Q77+'App 6-Residual Waste'!X77</f>
        <v>0</v>
      </c>
      <c r="N78" s="334">
        <f>'App 6-Residual Waste'!H77+'App 6-Residual Waste'!R77+'App 6-Residual Waste'!Y77</f>
        <v>1052</v>
      </c>
      <c r="O78" s="332"/>
      <c r="P78" s="334">
        <f t="shared" si="4"/>
        <v>1770.8471999999999</v>
      </c>
      <c r="Q78" s="334">
        <f t="shared" si="5"/>
        <v>651.84719999999993</v>
      </c>
      <c r="R78" s="334">
        <f t="shared" si="6"/>
        <v>1119</v>
      </c>
      <c r="S78" s="335">
        <f t="shared" si="7"/>
        <v>0.36809906580307999</v>
      </c>
    </row>
    <row r="79" spans="1:22" ht="15.75" x14ac:dyDescent="0.25">
      <c r="A79" s="127">
        <v>4350</v>
      </c>
      <c r="B79" s="128" t="s">
        <v>85</v>
      </c>
      <c r="C79" s="129" t="s">
        <v>11</v>
      </c>
      <c r="D79" s="130">
        <v>4</v>
      </c>
      <c r="E79" s="131"/>
      <c r="F79" s="132">
        <f>'App 4-Recyclables'!F78+'App 4-Recyclables'!J78+'App 4-Recyclables'!N78</f>
        <v>3358.7972</v>
      </c>
      <c r="G79" s="132">
        <f>'App 4-Recyclables'!G78+'App 4-Recyclables'!K78+'App 4-Recyclables'!O78</f>
        <v>3140.7772</v>
      </c>
      <c r="H79" s="132">
        <f>'App 4-Recyclables'!H78+'App 4-Recyclables'!L78+'App 4-Recyclables'!P78</f>
        <v>218.01999999999998</v>
      </c>
      <c r="I79" s="132">
        <f>'App 5-Organics'!F78+'App 5-Organics'!J78+'App 5-Organics'!N78</f>
        <v>2804.69</v>
      </c>
      <c r="J79" s="132">
        <f>'App 5-Organics'!G78+'App 5-Organics'!K78+'App 5-Organics'!O78</f>
        <v>2785.42</v>
      </c>
      <c r="K79" s="132">
        <f>'App 5-Organics'!H78+'App 5-Organics'!L78+'App 5-Organics'!P78</f>
        <v>19.27</v>
      </c>
      <c r="L79" s="334">
        <f>'App 6-Residual Waste'!F78+'App 6-Residual Waste'!P78+'App 6-Residual Waste'!W78</f>
        <v>8190.1399999999994</v>
      </c>
      <c r="M79" s="334">
        <f>'App 6-Residual Waste'!G78+'App 6-Residual Waste'!Q78+'App 6-Residual Waste'!X78</f>
        <v>603.07000000000005</v>
      </c>
      <c r="N79" s="334">
        <f>'App 6-Residual Waste'!H78+'App 6-Residual Waste'!R78+'App 6-Residual Waste'!Y78</f>
        <v>7587.07</v>
      </c>
      <c r="O79" s="332"/>
      <c r="P79" s="334">
        <f t="shared" si="4"/>
        <v>14353.627199999999</v>
      </c>
      <c r="Q79" s="334">
        <f t="shared" si="5"/>
        <v>6529.2672000000002</v>
      </c>
      <c r="R79" s="334">
        <f t="shared" si="6"/>
        <v>7824.36</v>
      </c>
      <c r="S79" s="335">
        <f t="shared" si="7"/>
        <v>0.45488621858591954</v>
      </c>
    </row>
    <row r="80" spans="1:22" ht="15.75" x14ac:dyDescent="0.25">
      <c r="A80" s="127">
        <v>4400</v>
      </c>
      <c r="B80" s="128" t="s">
        <v>84</v>
      </c>
      <c r="C80" s="129" t="s">
        <v>6</v>
      </c>
      <c r="D80" s="130">
        <v>4</v>
      </c>
      <c r="E80" s="131"/>
      <c r="F80" s="132">
        <f>'App 4-Recyclables'!F79+'App 4-Recyclables'!J79+'App 4-Recyclables'!N79</f>
        <v>2668.6</v>
      </c>
      <c r="G80" s="132">
        <f>'App 4-Recyclables'!G79+'App 4-Recyclables'!K79+'App 4-Recyclables'!O79</f>
        <v>2568.23</v>
      </c>
      <c r="H80" s="132">
        <f>'App 4-Recyclables'!H79+'App 4-Recyclables'!L79+'App 4-Recyclables'!P79</f>
        <v>100.37</v>
      </c>
      <c r="I80" s="132">
        <f>'App 5-Organics'!F79+'App 5-Organics'!J79+'App 5-Organics'!N79</f>
        <v>3979</v>
      </c>
      <c r="J80" s="132">
        <f>'App 5-Organics'!G79+'App 5-Organics'!K79+'App 5-Organics'!O79</f>
        <v>3806.5</v>
      </c>
      <c r="K80" s="132">
        <f>'App 5-Organics'!H79+'App 5-Organics'!L79+'App 5-Organics'!P79</f>
        <v>172.51</v>
      </c>
      <c r="L80" s="334">
        <f>'App 6-Residual Waste'!F79+'App 6-Residual Waste'!P79+'App 6-Residual Waste'!W79</f>
        <v>4029</v>
      </c>
      <c r="M80" s="334">
        <f>'App 6-Residual Waste'!G79+'App 6-Residual Waste'!Q79+'App 6-Residual Waste'!X79</f>
        <v>0</v>
      </c>
      <c r="N80" s="334">
        <f>'App 6-Residual Waste'!H79+'App 6-Residual Waste'!R79+'App 6-Residual Waste'!Y79</f>
        <v>4029</v>
      </c>
      <c r="O80" s="332"/>
      <c r="P80" s="334">
        <f t="shared" si="4"/>
        <v>10676.6</v>
      </c>
      <c r="Q80" s="334">
        <f t="shared" si="5"/>
        <v>6374.73</v>
      </c>
      <c r="R80" s="334">
        <f t="shared" si="6"/>
        <v>4301.88</v>
      </c>
      <c r="S80" s="335">
        <f t="shared" si="7"/>
        <v>0.59707491148867609</v>
      </c>
    </row>
    <row r="81" spans="1:19" ht="15.75" x14ac:dyDescent="0.25">
      <c r="A81" s="127">
        <v>4450</v>
      </c>
      <c r="B81" s="128" t="s">
        <v>83</v>
      </c>
      <c r="C81" s="129" t="s">
        <v>8</v>
      </c>
      <c r="D81" s="130">
        <v>2</v>
      </c>
      <c r="E81" s="131"/>
      <c r="F81" s="132">
        <f>'App 4-Recyclables'!F80+'App 4-Recyclables'!J80+'App 4-Recyclables'!N80</f>
        <v>5884</v>
      </c>
      <c r="G81" s="132">
        <f>'App 4-Recyclables'!G80+'App 4-Recyclables'!K80+'App 4-Recyclables'!O80</f>
        <v>5217</v>
      </c>
      <c r="H81" s="132">
        <f>'App 4-Recyclables'!H80+'App 4-Recyclables'!L80+'App 4-Recyclables'!P80</f>
        <v>667</v>
      </c>
      <c r="I81" s="132">
        <f>'App 5-Organics'!F80+'App 5-Organics'!J80+'App 5-Organics'!N80</f>
        <v>5007</v>
      </c>
      <c r="J81" s="132">
        <f>'App 5-Organics'!G80+'App 5-Organics'!K80+'App 5-Organics'!O80</f>
        <v>4864</v>
      </c>
      <c r="K81" s="132">
        <f>'App 5-Organics'!H80+'App 5-Organics'!L80+'App 5-Organics'!P80</f>
        <v>143</v>
      </c>
      <c r="L81" s="334">
        <f>'App 6-Residual Waste'!F80+'App 6-Residual Waste'!P80+'App 6-Residual Waste'!W80</f>
        <v>13851</v>
      </c>
      <c r="M81" s="334">
        <f>'App 6-Residual Waste'!G80+'App 6-Residual Waste'!Q80+'App 6-Residual Waste'!X80</f>
        <v>0</v>
      </c>
      <c r="N81" s="334">
        <f>'App 6-Residual Waste'!H80+'App 6-Residual Waste'!R80+'App 6-Residual Waste'!Y80</f>
        <v>13851</v>
      </c>
      <c r="O81" s="332"/>
      <c r="P81" s="334">
        <f t="shared" si="4"/>
        <v>24742</v>
      </c>
      <c r="Q81" s="334">
        <f t="shared" si="5"/>
        <v>10081</v>
      </c>
      <c r="R81" s="334">
        <f t="shared" si="6"/>
        <v>14661</v>
      </c>
      <c r="S81" s="335">
        <f t="shared" si="7"/>
        <v>0.40744483065233206</v>
      </c>
    </row>
    <row r="82" spans="1:19" ht="15.75" x14ac:dyDescent="0.25">
      <c r="A82" s="127">
        <v>4500</v>
      </c>
      <c r="B82" s="128" t="s">
        <v>82</v>
      </c>
      <c r="C82" s="129" t="s">
        <v>8</v>
      </c>
      <c r="D82" s="130">
        <v>3</v>
      </c>
      <c r="E82" s="131"/>
      <c r="F82" s="132">
        <f>'App 4-Recyclables'!F81+'App 4-Recyclables'!J81+'App 4-Recyclables'!N81</f>
        <v>13079.57</v>
      </c>
      <c r="G82" s="132">
        <f>'App 4-Recyclables'!G81+'App 4-Recyclables'!K81+'App 4-Recyclables'!O81</f>
        <v>12545.45</v>
      </c>
      <c r="H82" s="132">
        <f>'App 4-Recyclables'!H81+'App 4-Recyclables'!L81+'App 4-Recyclables'!P81</f>
        <v>534.12</v>
      </c>
      <c r="I82" s="132">
        <f>'App 5-Organics'!F81+'App 5-Organics'!J81+'App 5-Organics'!N81</f>
        <v>18175.02</v>
      </c>
      <c r="J82" s="132">
        <f>'App 5-Organics'!G81+'App 5-Organics'!K81+'App 5-Organics'!O81</f>
        <v>17202.66</v>
      </c>
      <c r="K82" s="132">
        <f>'App 5-Organics'!H81+'App 5-Organics'!L81+'App 5-Organics'!P81</f>
        <v>972.37</v>
      </c>
      <c r="L82" s="334">
        <f>'App 6-Residual Waste'!F81+'App 6-Residual Waste'!P81+'App 6-Residual Waste'!W81</f>
        <v>24492.28</v>
      </c>
      <c r="M82" s="334">
        <f>'App 6-Residual Waste'!G81+'App 6-Residual Waste'!Q81+'App 6-Residual Waste'!X81</f>
        <v>0</v>
      </c>
      <c r="N82" s="334">
        <f>'App 6-Residual Waste'!H81+'App 6-Residual Waste'!R81+'App 6-Residual Waste'!Y81</f>
        <v>24492.28</v>
      </c>
      <c r="O82" s="332"/>
      <c r="P82" s="334">
        <f t="shared" si="4"/>
        <v>55746.869999999995</v>
      </c>
      <c r="Q82" s="334">
        <f t="shared" si="5"/>
        <v>29748.11</v>
      </c>
      <c r="R82" s="334">
        <f t="shared" si="6"/>
        <v>25998.77</v>
      </c>
      <c r="S82" s="335">
        <f t="shared" si="7"/>
        <v>0.53362834541203841</v>
      </c>
    </row>
    <row r="83" spans="1:19" ht="15.75" x14ac:dyDescent="0.25">
      <c r="A83" s="127">
        <v>4550</v>
      </c>
      <c r="B83" s="128" t="s">
        <v>81</v>
      </c>
      <c r="C83" s="129" t="s">
        <v>11</v>
      </c>
      <c r="D83" s="130">
        <v>10</v>
      </c>
      <c r="E83" s="131"/>
      <c r="F83" s="132">
        <f>'App 4-Recyclables'!F82+'App 4-Recyclables'!J82+'App 4-Recyclables'!N82</f>
        <v>916.88</v>
      </c>
      <c r="G83" s="132">
        <f>'App 4-Recyclables'!G82+'App 4-Recyclables'!K82+'App 4-Recyclables'!O82</f>
        <v>886.92</v>
      </c>
      <c r="H83" s="132">
        <f>'App 4-Recyclables'!H82+'App 4-Recyclables'!L82+'App 4-Recyclables'!P82</f>
        <v>29.96</v>
      </c>
      <c r="I83" s="132">
        <f>'App 5-Organics'!F82+'App 5-Organics'!J82+'App 5-Organics'!N82</f>
        <v>632.33000000000004</v>
      </c>
      <c r="J83" s="132">
        <f>'App 5-Organics'!G82+'App 5-Organics'!K82+'App 5-Organics'!O82</f>
        <v>632.33000000000004</v>
      </c>
      <c r="K83" s="132">
        <f>'App 5-Organics'!H82+'App 5-Organics'!L82+'App 5-Organics'!P82</f>
        <v>0</v>
      </c>
      <c r="L83" s="334">
        <f>'App 6-Residual Waste'!F82+'App 6-Residual Waste'!P82+'App 6-Residual Waste'!W82</f>
        <v>1929</v>
      </c>
      <c r="M83" s="334">
        <f>'App 6-Residual Waste'!G82+'App 6-Residual Waste'!Q82+'App 6-Residual Waste'!X82</f>
        <v>0</v>
      </c>
      <c r="N83" s="334">
        <f>'App 6-Residual Waste'!H82+'App 6-Residual Waste'!R82+'App 6-Residual Waste'!Y82</f>
        <v>1929</v>
      </c>
      <c r="O83" s="332"/>
      <c r="P83" s="334">
        <f t="shared" si="4"/>
        <v>3478.21</v>
      </c>
      <c r="Q83" s="334">
        <f t="shared" si="5"/>
        <v>1519.25</v>
      </c>
      <c r="R83" s="334">
        <f t="shared" si="6"/>
        <v>1958.96</v>
      </c>
      <c r="S83" s="335">
        <f t="shared" si="7"/>
        <v>0.43679076306490983</v>
      </c>
    </row>
    <row r="84" spans="1:19" ht="15.75" x14ac:dyDescent="0.25">
      <c r="A84" s="127">
        <v>4600</v>
      </c>
      <c r="B84" s="128" t="s">
        <v>80</v>
      </c>
      <c r="C84" s="129" t="s">
        <v>3</v>
      </c>
      <c r="D84" s="130">
        <v>10</v>
      </c>
      <c r="E84" s="131"/>
      <c r="F84" s="132">
        <f>'App 4-Recyclables'!F83+'App 4-Recyclables'!J83+'App 4-Recyclables'!N83</f>
        <v>0</v>
      </c>
      <c r="G84" s="132">
        <f>'App 4-Recyclables'!G83+'App 4-Recyclables'!K83+'App 4-Recyclables'!O83</f>
        <v>0</v>
      </c>
      <c r="H84" s="132">
        <f>'App 4-Recyclables'!H83+'App 4-Recyclables'!L83+'App 4-Recyclables'!P83</f>
        <v>0</v>
      </c>
      <c r="I84" s="132">
        <f>'App 5-Organics'!F83+'App 5-Organics'!J83+'App 5-Organics'!N83</f>
        <v>0</v>
      </c>
      <c r="J84" s="132">
        <f>'App 5-Organics'!G83+'App 5-Organics'!K83+'App 5-Organics'!O83</f>
        <v>0</v>
      </c>
      <c r="K84" s="132">
        <f>'App 5-Organics'!H83+'App 5-Organics'!L83+'App 5-Organics'!P83</f>
        <v>0</v>
      </c>
      <c r="L84" s="334">
        <f>'App 6-Residual Waste'!F83+'App 6-Residual Waste'!P83+'App 6-Residual Waste'!W83</f>
        <v>2500</v>
      </c>
      <c r="M84" s="334">
        <f>'App 6-Residual Waste'!G83+'App 6-Residual Waste'!Q83+'App 6-Residual Waste'!X83</f>
        <v>0</v>
      </c>
      <c r="N84" s="334">
        <f>'App 6-Residual Waste'!H83+'App 6-Residual Waste'!R83+'App 6-Residual Waste'!Y83</f>
        <v>2500</v>
      </c>
      <c r="O84" s="332"/>
      <c r="P84" s="334">
        <f t="shared" si="4"/>
        <v>2500</v>
      </c>
      <c r="Q84" s="334">
        <f t="shared" si="5"/>
        <v>0</v>
      </c>
      <c r="R84" s="334">
        <f t="shared" si="6"/>
        <v>2500</v>
      </c>
      <c r="S84" s="335">
        <f t="shared" si="7"/>
        <v>0</v>
      </c>
    </row>
    <row r="85" spans="1:19" ht="15.75" x14ac:dyDescent="0.25">
      <c r="A85" s="127">
        <v>4650</v>
      </c>
      <c r="B85" s="128" t="s">
        <v>79</v>
      </c>
      <c r="C85" s="129" t="s">
        <v>6</v>
      </c>
      <c r="D85" s="130">
        <v>5</v>
      </c>
      <c r="E85" s="131"/>
      <c r="F85" s="132">
        <f>'App 4-Recyclables'!F84+'App 4-Recyclables'!J84+'App 4-Recyclables'!N84</f>
        <v>20820.424500000001</v>
      </c>
      <c r="G85" s="132">
        <f>'App 4-Recyclables'!G84+'App 4-Recyclables'!K84+'App 4-Recyclables'!O84</f>
        <v>20387.004500000003</v>
      </c>
      <c r="H85" s="132">
        <f>'App 4-Recyclables'!H84+'App 4-Recyclables'!L84+'App 4-Recyclables'!P84</f>
        <v>433.42</v>
      </c>
      <c r="I85" s="132">
        <f>'App 5-Organics'!F84+'App 5-Organics'!J84+'App 5-Organics'!N84</f>
        <v>20964.96</v>
      </c>
      <c r="J85" s="132">
        <f>'App 5-Organics'!G84+'App 5-Organics'!K84+'App 5-Organics'!O84</f>
        <v>20900.2</v>
      </c>
      <c r="K85" s="132">
        <f>'App 5-Organics'!H84+'App 5-Organics'!L84+'App 5-Organics'!P84</f>
        <v>64.760000000000005</v>
      </c>
      <c r="L85" s="334">
        <f>'App 6-Residual Waste'!F84+'App 6-Residual Waste'!P84+'App 6-Residual Waste'!W84</f>
        <v>61443.08</v>
      </c>
      <c r="M85" s="334">
        <f>'App 6-Residual Waste'!G84+'App 6-Residual Waste'!Q84+'App 6-Residual Waste'!X84</f>
        <v>0</v>
      </c>
      <c r="N85" s="334">
        <f>'App 6-Residual Waste'!H84+'App 6-Residual Waste'!R84+'App 6-Residual Waste'!Y84</f>
        <v>61443.08</v>
      </c>
      <c r="O85" s="332"/>
      <c r="P85" s="334">
        <f t="shared" si="4"/>
        <v>103228.4645</v>
      </c>
      <c r="Q85" s="334">
        <f t="shared" si="5"/>
        <v>41287.204500000007</v>
      </c>
      <c r="R85" s="334">
        <f t="shared" si="6"/>
        <v>61941.26</v>
      </c>
      <c r="S85" s="335">
        <f t="shared" si="7"/>
        <v>0.39995949469925524</v>
      </c>
    </row>
    <row r="86" spans="1:19" ht="15.75" x14ac:dyDescent="0.25">
      <c r="A86" s="127">
        <v>4700</v>
      </c>
      <c r="B86" s="128" t="s">
        <v>78</v>
      </c>
      <c r="C86" s="129" t="s">
        <v>8</v>
      </c>
      <c r="D86" s="130">
        <v>2</v>
      </c>
      <c r="E86" s="131"/>
      <c r="F86" s="132">
        <f>'App 4-Recyclables'!F85+'App 4-Recyclables'!J85+'App 4-Recyclables'!N85</f>
        <v>3169</v>
      </c>
      <c r="G86" s="132">
        <f>'App 4-Recyclables'!G85+'App 4-Recyclables'!K85+'App 4-Recyclables'!O85</f>
        <v>3076</v>
      </c>
      <c r="H86" s="132">
        <f>'App 4-Recyclables'!H85+'App 4-Recyclables'!L85+'App 4-Recyclables'!P85</f>
        <v>93</v>
      </c>
      <c r="I86" s="132">
        <f>'App 5-Organics'!F85+'App 5-Organics'!J85+'App 5-Organics'!N85</f>
        <v>4094</v>
      </c>
      <c r="J86" s="132">
        <f>'App 5-Organics'!G85+'App 5-Organics'!K85+'App 5-Organics'!O85</f>
        <v>3984.4854999999998</v>
      </c>
      <c r="K86" s="132">
        <f>'App 5-Organics'!H85+'App 5-Organics'!L85+'App 5-Organics'!P85</f>
        <v>109.5145</v>
      </c>
      <c r="L86" s="334">
        <f>'App 6-Residual Waste'!F85+'App 6-Residual Waste'!P85+'App 6-Residual Waste'!W85</f>
        <v>6777</v>
      </c>
      <c r="M86" s="334">
        <f>'App 6-Residual Waste'!G85+'App 6-Residual Waste'!Q85+'App 6-Residual Waste'!X85</f>
        <v>130</v>
      </c>
      <c r="N86" s="334">
        <f>'App 6-Residual Waste'!H85+'App 6-Residual Waste'!R85+'App 6-Residual Waste'!Y85</f>
        <v>6647</v>
      </c>
      <c r="O86" s="332"/>
      <c r="P86" s="334">
        <f t="shared" si="4"/>
        <v>14040</v>
      </c>
      <c r="Q86" s="334">
        <f t="shared" si="5"/>
        <v>7190.4854999999998</v>
      </c>
      <c r="R86" s="334">
        <f t="shared" si="6"/>
        <v>6849.5145000000002</v>
      </c>
      <c r="S86" s="335">
        <f t="shared" si="7"/>
        <v>0.51214284188034187</v>
      </c>
    </row>
    <row r="87" spans="1:19" ht="15.75" x14ac:dyDescent="0.25">
      <c r="A87" s="127">
        <v>4750</v>
      </c>
      <c r="B87" s="128" t="s">
        <v>77</v>
      </c>
      <c r="C87" s="129" t="s">
        <v>3</v>
      </c>
      <c r="D87" s="130">
        <v>11</v>
      </c>
      <c r="E87" s="131"/>
      <c r="F87" s="132">
        <f>'App 4-Recyclables'!F86+'App 4-Recyclables'!J86+'App 4-Recyclables'!N86</f>
        <v>1376.9</v>
      </c>
      <c r="G87" s="132">
        <f>'App 4-Recyclables'!G86+'App 4-Recyclables'!K86+'App 4-Recyclables'!O86</f>
        <v>1322.9</v>
      </c>
      <c r="H87" s="132">
        <f>'App 4-Recyclables'!H86+'App 4-Recyclables'!L86+'App 4-Recyclables'!P86</f>
        <v>54</v>
      </c>
      <c r="I87" s="132">
        <f>'App 5-Organics'!F86+'App 5-Organics'!J86+'App 5-Organics'!N86</f>
        <v>200</v>
      </c>
      <c r="J87" s="132">
        <f>'App 5-Organics'!G86+'App 5-Organics'!K86+'App 5-Organics'!O86</f>
        <v>200</v>
      </c>
      <c r="K87" s="132">
        <f>'App 5-Organics'!H86+'App 5-Organics'!L86+'App 5-Organics'!P86</f>
        <v>0</v>
      </c>
      <c r="L87" s="334">
        <f>'App 6-Residual Waste'!F86+'App 6-Residual Waste'!P86+'App 6-Residual Waste'!W86</f>
        <v>3484</v>
      </c>
      <c r="M87" s="334">
        <f>'App 6-Residual Waste'!G86+'App 6-Residual Waste'!Q86+'App 6-Residual Waste'!X86</f>
        <v>0</v>
      </c>
      <c r="N87" s="334">
        <f>'App 6-Residual Waste'!H86+'App 6-Residual Waste'!R86+'App 6-Residual Waste'!Y86</f>
        <v>3484</v>
      </c>
      <c r="O87" s="332"/>
      <c r="P87" s="334">
        <f t="shared" si="4"/>
        <v>5060.8999999999996</v>
      </c>
      <c r="Q87" s="334">
        <f t="shared" si="5"/>
        <v>1522.9</v>
      </c>
      <c r="R87" s="334">
        <f t="shared" si="6"/>
        <v>3538</v>
      </c>
      <c r="S87" s="335">
        <f t="shared" si="7"/>
        <v>0.30091485704123777</v>
      </c>
    </row>
    <row r="88" spans="1:19" ht="15.75" x14ac:dyDescent="0.25">
      <c r="A88" s="127">
        <v>4800</v>
      </c>
      <c r="B88" s="128" t="s">
        <v>76</v>
      </c>
      <c r="C88" s="129" t="s">
        <v>8</v>
      </c>
      <c r="D88" s="130">
        <v>2</v>
      </c>
      <c r="E88" s="131"/>
      <c r="F88" s="132">
        <f>'App 4-Recyclables'!F87+'App 4-Recyclables'!J87+'App 4-Recyclables'!N87</f>
        <v>6216.41</v>
      </c>
      <c r="G88" s="132">
        <f>'App 4-Recyclables'!G87+'App 4-Recyclables'!K87+'App 4-Recyclables'!O87</f>
        <v>6131.11</v>
      </c>
      <c r="H88" s="132">
        <f>'App 4-Recyclables'!H87+'App 4-Recyclables'!L87+'App 4-Recyclables'!P87</f>
        <v>85.3</v>
      </c>
      <c r="I88" s="132">
        <f>'App 5-Organics'!F87+'App 5-Organics'!J87+'App 5-Organics'!N87</f>
        <v>1804.05</v>
      </c>
      <c r="J88" s="132">
        <f>'App 5-Organics'!G87+'App 5-Organics'!K87+'App 5-Organics'!O87</f>
        <v>1713.8999999999999</v>
      </c>
      <c r="K88" s="132">
        <f>'App 5-Organics'!H87+'App 5-Organics'!L87+'App 5-Organics'!P87</f>
        <v>90.160000000000011</v>
      </c>
      <c r="L88" s="334">
        <f>'App 6-Residual Waste'!F87+'App 6-Residual Waste'!P87+'App 6-Residual Waste'!W87</f>
        <v>12595.2</v>
      </c>
      <c r="M88" s="334">
        <f>'App 6-Residual Waste'!G87+'App 6-Residual Waste'!Q87+'App 6-Residual Waste'!X87</f>
        <v>94</v>
      </c>
      <c r="N88" s="334">
        <f>'App 6-Residual Waste'!H87+'App 6-Residual Waste'!R87+'App 6-Residual Waste'!Y87</f>
        <v>12501.2</v>
      </c>
      <c r="O88" s="332"/>
      <c r="P88" s="334">
        <f t="shared" si="4"/>
        <v>20615.66</v>
      </c>
      <c r="Q88" s="334">
        <f t="shared" si="5"/>
        <v>7939.0099999999993</v>
      </c>
      <c r="R88" s="334">
        <f t="shared" si="6"/>
        <v>12676.66</v>
      </c>
      <c r="S88" s="335">
        <f t="shared" si="7"/>
        <v>0.38509608714928356</v>
      </c>
    </row>
    <row r="89" spans="1:19" ht="15.75" x14ac:dyDescent="0.25">
      <c r="A89" s="127">
        <v>4850</v>
      </c>
      <c r="B89" s="128" t="s">
        <v>75</v>
      </c>
      <c r="C89" s="129" t="s">
        <v>11</v>
      </c>
      <c r="D89" s="130">
        <v>4</v>
      </c>
      <c r="E89" s="131"/>
      <c r="F89" s="132">
        <f>'App 4-Recyclables'!F88+'App 4-Recyclables'!J88+'App 4-Recyclables'!N88</f>
        <v>8650.6</v>
      </c>
      <c r="G89" s="132">
        <f>'App 4-Recyclables'!G88+'App 4-Recyclables'!K88+'App 4-Recyclables'!O88</f>
        <v>8551.380000000001</v>
      </c>
      <c r="H89" s="132">
        <f>'App 4-Recyclables'!H88+'App 4-Recyclables'!L88+'App 4-Recyclables'!P88</f>
        <v>99.22</v>
      </c>
      <c r="I89" s="132">
        <f>'App 5-Organics'!F88+'App 5-Organics'!J88+'App 5-Organics'!N88</f>
        <v>7033</v>
      </c>
      <c r="J89" s="132">
        <f>'App 5-Organics'!G88+'App 5-Organics'!K88+'App 5-Organics'!O88</f>
        <v>6771.99</v>
      </c>
      <c r="K89" s="132">
        <f>'App 5-Organics'!H88+'App 5-Organics'!L88+'App 5-Organics'!P88</f>
        <v>261.01</v>
      </c>
      <c r="L89" s="334">
        <f>'App 6-Residual Waste'!F88+'App 6-Residual Waste'!P88+'App 6-Residual Waste'!W88</f>
        <v>8512.18</v>
      </c>
      <c r="M89" s="334">
        <f>'App 6-Residual Waste'!G88+'App 6-Residual Waste'!Q88+'App 6-Residual Waste'!X88</f>
        <v>0</v>
      </c>
      <c r="N89" s="334">
        <f>'App 6-Residual Waste'!H88+'App 6-Residual Waste'!R88+'App 6-Residual Waste'!Y88</f>
        <v>8512.18</v>
      </c>
      <c r="O89" s="332"/>
      <c r="P89" s="334">
        <f t="shared" si="4"/>
        <v>24195.78</v>
      </c>
      <c r="Q89" s="334">
        <f t="shared" si="5"/>
        <v>15323.37</v>
      </c>
      <c r="R89" s="334">
        <f t="shared" si="6"/>
        <v>8872.41</v>
      </c>
      <c r="S89" s="335">
        <f t="shared" si="7"/>
        <v>0.63330754371216802</v>
      </c>
    </row>
    <row r="90" spans="1:19" ht="15.75" x14ac:dyDescent="0.25">
      <c r="A90" s="127">
        <v>4880</v>
      </c>
      <c r="B90" s="128" t="s">
        <v>74</v>
      </c>
      <c r="C90" s="129" t="s">
        <v>3</v>
      </c>
      <c r="D90" s="130">
        <v>4</v>
      </c>
      <c r="E90" s="131"/>
      <c r="F90" s="132">
        <f>'App 4-Recyclables'!F89+'App 4-Recyclables'!J89+'App 4-Recyclables'!N89</f>
        <v>1190</v>
      </c>
      <c r="G90" s="132">
        <f>'App 4-Recyclables'!G89+'App 4-Recyclables'!K89+'App 4-Recyclables'!O89</f>
        <v>1140.5</v>
      </c>
      <c r="H90" s="132">
        <f>'App 4-Recyclables'!H89+'App 4-Recyclables'!L89+'App 4-Recyclables'!P89</f>
        <v>49.5</v>
      </c>
      <c r="I90" s="132">
        <f>'App 5-Organics'!F89+'App 5-Organics'!J89+'App 5-Organics'!N89</f>
        <v>0</v>
      </c>
      <c r="J90" s="132">
        <f>'App 5-Organics'!G89+'App 5-Organics'!K89+'App 5-Organics'!O89</f>
        <v>0</v>
      </c>
      <c r="K90" s="132">
        <f>'App 5-Organics'!H89+'App 5-Organics'!L89+'App 5-Organics'!P89</f>
        <v>0</v>
      </c>
      <c r="L90" s="334">
        <f>'App 6-Residual Waste'!F89+'App 6-Residual Waste'!P89+'App 6-Residual Waste'!W89</f>
        <v>8081</v>
      </c>
      <c r="M90" s="334">
        <f>'App 6-Residual Waste'!G89+'App 6-Residual Waste'!Q89+'App 6-Residual Waste'!X89</f>
        <v>0</v>
      </c>
      <c r="N90" s="334">
        <f>'App 6-Residual Waste'!H89+'App 6-Residual Waste'!R89+'App 6-Residual Waste'!Y89</f>
        <v>8081</v>
      </c>
      <c r="O90" s="332"/>
      <c r="P90" s="334">
        <f t="shared" si="4"/>
        <v>9271</v>
      </c>
      <c r="Q90" s="334">
        <f t="shared" si="5"/>
        <v>1140.5</v>
      </c>
      <c r="R90" s="334">
        <f t="shared" si="6"/>
        <v>8130.5</v>
      </c>
      <c r="S90" s="335">
        <f t="shared" si="7"/>
        <v>0.12301801315931399</v>
      </c>
    </row>
    <row r="91" spans="1:19" ht="15.75" x14ac:dyDescent="0.25">
      <c r="A91" s="127">
        <v>4900</v>
      </c>
      <c r="B91" s="128" t="s">
        <v>73</v>
      </c>
      <c r="C91" s="129" t="s">
        <v>8</v>
      </c>
      <c r="D91" s="130">
        <v>7</v>
      </c>
      <c r="E91" s="131"/>
      <c r="F91" s="132">
        <f>'App 4-Recyclables'!F90+'App 4-Recyclables'!J90+'App 4-Recyclables'!N90</f>
        <v>16672</v>
      </c>
      <c r="G91" s="132">
        <f>'App 4-Recyclables'!G90+'App 4-Recyclables'!K90+'App 4-Recyclables'!O90</f>
        <v>15549</v>
      </c>
      <c r="H91" s="132">
        <f>'App 4-Recyclables'!H90+'App 4-Recyclables'!L90+'App 4-Recyclables'!P90</f>
        <v>1123</v>
      </c>
      <c r="I91" s="132">
        <f>'App 5-Organics'!F90+'App 5-Organics'!J90+'App 5-Organics'!N90</f>
        <v>14290</v>
      </c>
      <c r="J91" s="132">
        <f>'App 5-Organics'!G90+'App 5-Organics'!K90+'App 5-Organics'!O90</f>
        <v>13861</v>
      </c>
      <c r="K91" s="132">
        <f>'App 5-Organics'!H90+'App 5-Organics'!L90+'App 5-Organics'!P90</f>
        <v>429</v>
      </c>
      <c r="L91" s="334">
        <f>'App 6-Residual Waste'!F90+'App 6-Residual Waste'!P90+'App 6-Residual Waste'!W90</f>
        <v>46958</v>
      </c>
      <c r="M91" s="334">
        <f>'App 6-Residual Waste'!G90+'App 6-Residual Waste'!Q90+'App 6-Residual Waste'!X90</f>
        <v>23907</v>
      </c>
      <c r="N91" s="334">
        <f>'App 6-Residual Waste'!H90+'App 6-Residual Waste'!R90+'App 6-Residual Waste'!Y90</f>
        <v>23051</v>
      </c>
      <c r="O91" s="332"/>
      <c r="P91" s="334">
        <f t="shared" si="4"/>
        <v>77920</v>
      </c>
      <c r="Q91" s="334">
        <f t="shared" si="5"/>
        <v>53317</v>
      </c>
      <c r="R91" s="334">
        <f t="shared" si="6"/>
        <v>24603</v>
      </c>
      <c r="S91" s="335">
        <f t="shared" si="7"/>
        <v>0.68425308008213548</v>
      </c>
    </row>
    <row r="92" spans="1:19" ht="15.75" x14ac:dyDescent="0.25">
      <c r="A92" s="127">
        <v>4920</v>
      </c>
      <c r="B92" s="128" t="s">
        <v>72</v>
      </c>
      <c r="C92" s="129" t="s">
        <v>3</v>
      </c>
      <c r="D92" s="130">
        <v>10</v>
      </c>
      <c r="E92" s="131"/>
      <c r="F92" s="132">
        <f>'App 4-Recyclables'!F91+'App 4-Recyclables'!J91+'App 4-Recyclables'!N91</f>
        <v>1341.028</v>
      </c>
      <c r="G92" s="132">
        <f>'App 4-Recyclables'!G91+'App 4-Recyclables'!K91+'App 4-Recyclables'!O91</f>
        <v>1293.6280000000002</v>
      </c>
      <c r="H92" s="132">
        <f>'App 4-Recyclables'!H91+'App 4-Recyclables'!L91+'App 4-Recyclables'!P91</f>
        <v>47.400000000000006</v>
      </c>
      <c r="I92" s="132">
        <f>'App 5-Organics'!F91+'App 5-Organics'!J91+'App 5-Organics'!N91</f>
        <v>699.46</v>
      </c>
      <c r="J92" s="132">
        <f>'App 5-Organics'!G91+'App 5-Organics'!K91+'App 5-Organics'!O91</f>
        <v>696.1</v>
      </c>
      <c r="K92" s="132">
        <f>'App 5-Organics'!H91+'App 5-Organics'!L91+'App 5-Organics'!P91</f>
        <v>3.3600000000000003</v>
      </c>
      <c r="L92" s="334">
        <f>'App 6-Residual Waste'!F91+'App 6-Residual Waste'!P91+'App 6-Residual Waste'!W91</f>
        <v>1538</v>
      </c>
      <c r="M92" s="334">
        <f>'App 6-Residual Waste'!G91+'App 6-Residual Waste'!Q91+'App 6-Residual Waste'!X91</f>
        <v>7</v>
      </c>
      <c r="N92" s="334">
        <f>'App 6-Residual Waste'!H91+'App 6-Residual Waste'!R91+'App 6-Residual Waste'!Y91</f>
        <v>1531</v>
      </c>
      <c r="O92" s="332"/>
      <c r="P92" s="334">
        <f t="shared" si="4"/>
        <v>3578.4880000000003</v>
      </c>
      <c r="Q92" s="334">
        <f t="shared" si="5"/>
        <v>1996.7280000000001</v>
      </c>
      <c r="R92" s="334">
        <f t="shared" si="6"/>
        <v>1581.76</v>
      </c>
      <c r="S92" s="335">
        <f t="shared" si="7"/>
        <v>0.5579809126089007</v>
      </c>
    </row>
    <row r="93" spans="1:19" ht="15.75" x14ac:dyDescent="0.25">
      <c r="A93" s="127">
        <v>4950</v>
      </c>
      <c r="B93" s="128" t="s">
        <v>71</v>
      </c>
      <c r="C93" s="129" t="s">
        <v>3</v>
      </c>
      <c r="D93" s="130">
        <v>9</v>
      </c>
      <c r="E93" s="131"/>
      <c r="F93" s="132">
        <f>'App 4-Recyclables'!F92+'App 4-Recyclables'!J92+'App 4-Recyclables'!N92</f>
        <v>378.88</v>
      </c>
      <c r="G93" s="132">
        <f>'App 4-Recyclables'!G92+'App 4-Recyclables'!K92+'App 4-Recyclables'!O92</f>
        <v>305.74</v>
      </c>
      <c r="H93" s="132">
        <f>'App 4-Recyclables'!H92+'App 4-Recyclables'!L92+'App 4-Recyclables'!P92</f>
        <v>72.88</v>
      </c>
      <c r="I93" s="132">
        <f>'App 5-Organics'!F92+'App 5-Organics'!J92+'App 5-Organics'!N92</f>
        <v>192.2</v>
      </c>
      <c r="J93" s="132">
        <f>'App 5-Organics'!G92+'App 5-Organics'!K92+'App 5-Organics'!O92</f>
        <v>192.2</v>
      </c>
      <c r="K93" s="132">
        <f>'App 5-Organics'!H92+'App 5-Organics'!L92+'App 5-Organics'!P92</f>
        <v>0</v>
      </c>
      <c r="L93" s="334">
        <f>'App 6-Residual Waste'!F92+'App 6-Residual Waste'!P92+'App 6-Residual Waste'!W92</f>
        <v>841.82</v>
      </c>
      <c r="M93" s="334">
        <f>'App 6-Residual Waste'!G92+'App 6-Residual Waste'!Q92+'App 6-Residual Waste'!X92</f>
        <v>0</v>
      </c>
      <c r="N93" s="334">
        <f>'App 6-Residual Waste'!H92+'App 6-Residual Waste'!R92+'App 6-Residual Waste'!Y92</f>
        <v>841.82</v>
      </c>
      <c r="O93" s="332"/>
      <c r="P93" s="334">
        <f t="shared" si="4"/>
        <v>1412.9</v>
      </c>
      <c r="Q93" s="334">
        <f t="shared" si="5"/>
        <v>497.94</v>
      </c>
      <c r="R93" s="334">
        <f t="shared" si="6"/>
        <v>914.7</v>
      </c>
      <c r="S93" s="335">
        <f t="shared" si="7"/>
        <v>0.35242409229244814</v>
      </c>
    </row>
    <row r="94" spans="1:19" ht="15.75" x14ac:dyDescent="0.25">
      <c r="A94" s="127">
        <v>5050</v>
      </c>
      <c r="B94" s="128" t="s">
        <v>70</v>
      </c>
      <c r="C94" s="129" t="s">
        <v>6</v>
      </c>
      <c r="D94" s="130">
        <v>4</v>
      </c>
      <c r="E94" s="131"/>
      <c r="F94" s="132">
        <f>'App 4-Recyclables'!F93+'App 4-Recyclables'!J93+'App 4-Recyclables'!N93</f>
        <v>7396.7215839999999</v>
      </c>
      <c r="G94" s="132">
        <f>'App 4-Recyclables'!G93+'App 4-Recyclables'!K93+'App 4-Recyclables'!O93</f>
        <v>7254.7815840000003</v>
      </c>
      <c r="H94" s="132">
        <f>'App 4-Recyclables'!H93+'App 4-Recyclables'!L93+'App 4-Recyclables'!P93</f>
        <v>141.94</v>
      </c>
      <c r="I94" s="132">
        <f>'App 5-Organics'!F93+'App 5-Organics'!J93+'App 5-Organics'!N93</f>
        <v>4271.01</v>
      </c>
      <c r="J94" s="132">
        <f>'App 5-Organics'!G93+'App 5-Organics'!K93+'App 5-Organics'!O93</f>
        <v>4271.01</v>
      </c>
      <c r="K94" s="132">
        <f>'App 5-Organics'!H93+'App 5-Organics'!L93+'App 5-Organics'!P93</f>
        <v>0</v>
      </c>
      <c r="L94" s="334">
        <f>'App 6-Residual Waste'!F93+'App 6-Residual Waste'!P93+'App 6-Residual Waste'!W93</f>
        <v>30436.010000000002</v>
      </c>
      <c r="M94" s="334">
        <f>'App 6-Residual Waste'!G93+'App 6-Residual Waste'!Q93+'App 6-Residual Waste'!X93</f>
        <v>1011.26</v>
      </c>
      <c r="N94" s="334">
        <f>'App 6-Residual Waste'!H93+'App 6-Residual Waste'!R93+'App 6-Residual Waste'!Y93</f>
        <v>29424.75</v>
      </c>
      <c r="O94" s="332"/>
      <c r="P94" s="334">
        <f t="shared" si="4"/>
        <v>42103.741584000003</v>
      </c>
      <c r="Q94" s="334">
        <f t="shared" si="5"/>
        <v>12537.051584000001</v>
      </c>
      <c r="R94" s="334">
        <f t="shared" si="6"/>
        <v>29566.69</v>
      </c>
      <c r="S94" s="335">
        <f t="shared" si="7"/>
        <v>0.29776573559353814</v>
      </c>
    </row>
    <row r="95" spans="1:19" ht="15.75" x14ac:dyDescent="0.25">
      <c r="A95" s="133">
        <v>5150</v>
      </c>
      <c r="B95" s="134" t="s">
        <v>69</v>
      </c>
      <c r="C95" s="129" t="s">
        <v>8</v>
      </c>
      <c r="D95" s="130">
        <v>2</v>
      </c>
      <c r="E95" s="131"/>
      <c r="F95" s="132">
        <f>'App 4-Recyclables'!F94+'App 4-Recyclables'!J94+'App 4-Recyclables'!N94</f>
        <v>5793.33</v>
      </c>
      <c r="G95" s="132">
        <f>'App 4-Recyclables'!G94+'App 4-Recyclables'!K94+'App 4-Recyclables'!O94</f>
        <v>5565.85</v>
      </c>
      <c r="H95" s="132">
        <f>'App 4-Recyclables'!H94+'App 4-Recyclables'!L94+'App 4-Recyclables'!P94</f>
        <v>227.48</v>
      </c>
      <c r="I95" s="132">
        <f>'App 5-Organics'!F94+'App 5-Organics'!J94+'App 5-Organics'!N94</f>
        <v>3216.95</v>
      </c>
      <c r="J95" s="132">
        <f>'App 5-Organics'!G94+'App 5-Organics'!K94+'App 5-Organics'!O94</f>
        <v>3097.08</v>
      </c>
      <c r="K95" s="132">
        <f>'App 5-Organics'!H94+'App 5-Organics'!L94+'App 5-Organics'!P94</f>
        <v>119.88000000000001</v>
      </c>
      <c r="L95" s="334">
        <f>'App 6-Residual Waste'!F94+'App 6-Residual Waste'!P94+'App 6-Residual Waste'!W94</f>
        <v>8934.2000000000007</v>
      </c>
      <c r="M95" s="334">
        <f>'App 6-Residual Waste'!G94+'App 6-Residual Waste'!Q94+'App 6-Residual Waste'!X94</f>
        <v>0</v>
      </c>
      <c r="N95" s="334">
        <f>'App 6-Residual Waste'!H94+'App 6-Residual Waste'!R94+'App 6-Residual Waste'!Y94</f>
        <v>8934.2000000000007</v>
      </c>
      <c r="O95" s="332"/>
      <c r="P95" s="334">
        <f t="shared" si="4"/>
        <v>17944.48</v>
      </c>
      <c r="Q95" s="334">
        <f t="shared" si="5"/>
        <v>8662.93</v>
      </c>
      <c r="R95" s="334">
        <f t="shared" si="6"/>
        <v>9281.5600000000013</v>
      </c>
      <c r="S95" s="335">
        <f t="shared" si="7"/>
        <v>0.48276294437063655</v>
      </c>
    </row>
    <row r="96" spans="1:19" ht="15.75" x14ac:dyDescent="0.25">
      <c r="A96" s="127">
        <v>5200</v>
      </c>
      <c r="B96" s="128" t="s">
        <v>68</v>
      </c>
      <c r="C96" s="129" t="s">
        <v>8</v>
      </c>
      <c r="D96" s="130">
        <v>3</v>
      </c>
      <c r="E96" s="131"/>
      <c r="F96" s="132">
        <f>'App 4-Recyclables'!F95+'App 4-Recyclables'!J95+'App 4-Recyclables'!N95</f>
        <v>9084.84</v>
      </c>
      <c r="G96" s="132">
        <f>'App 4-Recyclables'!G95+'App 4-Recyclables'!K95+'App 4-Recyclables'!O95</f>
        <v>8914.83</v>
      </c>
      <c r="H96" s="132">
        <f>'App 4-Recyclables'!H95+'App 4-Recyclables'!L95+'App 4-Recyclables'!P95</f>
        <v>170.01</v>
      </c>
      <c r="I96" s="132">
        <f>'App 5-Organics'!F95+'App 5-Organics'!J95+'App 5-Organics'!N95</f>
        <v>3452.94</v>
      </c>
      <c r="J96" s="132">
        <f>'App 5-Organics'!G95+'App 5-Organics'!K95+'App 5-Organics'!O95</f>
        <v>3268.21</v>
      </c>
      <c r="K96" s="132">
        <f>'App 5-Organics'!H95+'App 5-Organics'!L95+'App 5-Organics'!P95</f>
        <v>184.73999999999998</v>
      </c>
      <c r="L96" s="334">
        <f>'App 6-Residual Waste'!F95+'App 6-Residual Waste'!P95+'App 6-Residual Waste'!W95</f>
        <v>19806.599999999999</v>
      </c>
      <c r="M96" s="334">
        <f>'App 6-Residual Waste'!G95+'App 6-Residual Waste'!Q95+'App 6-Residual Waste'!X95</f>
        <v>177.09</v>
      </c>
      <c r="N96" s="334">
        <f>'App 6-Residual Waste'!H95+'App 6-Residual Waste'!R95+'App 6-Residual Waste'!Y95</f>
        <v>19629.509999999998</v>
      </c>
      <c r="O96" s="332"/>
      <c r="P96" s="334">
        <f t="shared" si="4"/>
        <v>32344.379999999997</v>
      </c>
      <c r="Q96" s="334">
        <f t="shared" si="5"/>
        <v>12360.130000000001</v>
      </c>
      <c r="R96" s="334">
        <f t="shared" si="6"/>
        <v>19984.259999999998</v>
      </c>
      <c r="S96" s="335">
        <f t="shared" si="7"/>
        <v>0.38214150340801095</v>
      </c>
    </row>
    <row r="97" spans="1:19" ht="15.75" x14ac:dyDescent="0.25">
      <c r="A97" s="127">
        <v>5270</v>
      </c>
      <c r="B97" s="128" t="s">
        <v>67</v>
      </c>
      <c r="C97" s="129" t="s">
        <v>3</v>
      </c>
      <c r="D97" s="130">
        <v>4</v>
      </c>
      <c r="E97" s="131"/>
      <c r="F97" s="132">
        <f>'App 4-Recyclables'!F96+'App 4-Recyclables'!J96+'App 4-Recyclables'!N96</f>
        <v>1985.7460000000001</v>
      </c>
      <c r="G97" s="132">
        <f>'App 4-Recyclables'!G96+'App 4-Recyclables'!K96+'App 4-Recyclables'!O96</f>
        <v>1658.7460000000001</v>
      </c>
      <c r="H97" s="132">
        <f>'App 4-Recyclables'!H96+'App 4-Recyclables'!L96+'App 4-Recyclables'!P96</f>
        <v>327</v>
      </c>
      <c r="I97" s="132">
        <f>'App 5-Organics'!F96+'App 5-Organics'!J96+'App 5-Organics'!N96</f>
        <v>1953</v>
      </c>
      <c r="J97" s="132">
        <f>'App 5-Organics'!G96+'App 5-Organics'!K96+'App 5-Organics'!O96</f>
        <v>1953</v>
      </c>
      <c r="K97" s="132">
        <f>'App 5-Organics'!H96+'App 5-Organics'!L96+'App 5-Organics'!P96</f>
        <v>0</v>
      </c>
      <c r="L97" s="334">
        <f>'App 6-Residual Waste'!F96+'App 6-Residual Waste'!P96+'App 6-Residual Waste'!W96</f>
        <v>10564</v>
      </c>
      <c r="M97" s="334">
        <f>'App 6-Residual Waste'!G96+'App 6-Residual Waste'!Q96+'App 6-Residual Waste'!X96</f>
        <v>0</v>
      </c>
      <c r="N97" s="334">
        <f>'App 6-Residual Waste'!H96+'App 6-Residual Waste'!R96+'App 6-Residual Waste'!Y96</f>
        <v>10564</v>
      </c>
      <c r="O97" s="332"/>
      <c r="P97" s="334">
        <f t="shared" si="4"/>
        <v>14502.745999999999</v>
      </c>
      <c r="Q97" s="334">
        <f t="shared" si="5"/>
        <v>3611.7460000000001</v>
      </c>
      <c r="R97" s="334">
        <f t="shared" si="6"/>
        <v>10891</v>
      </c>
      <c r="S97" s="335">
        <f t="shared" si="7"/>
        <v>0.24903876824430354</v>
      </c>
    </row>
    <row r="98" spans="1:19" ht="15.75" x14ac:dyDescent="0.25">
      <c r="A98" s="127">
        <v>5300</v>
      </c>
      <c r="B98" s="128" t="s">
        <v>66</v>
      </c>
      <c r="C98" s="129" t="s">
        <v>3</v>
      </c>
      <c r="D98" s="130">
        <v>11</v>
      </c>
      <c r="E98" s="131"/>
      <c r="F98" s="132">
        <f>'App 4-Recyclables'!F97+'App 4-Recyclables'!J97+'App 4-Recyclables'!N97</f>
        <v>1355.0916000000002</v>
      </c>
      <c r="G98" s="132">
        <f>'App 4-Recyclables'!G97+'App 4-Recyclables'!K97+'App 4-Recyclables'!O97</f>
        <v>1305.8616000000002</v>
      </c>
      <c r="H98" s="132">
        <f>'App 4-Recyclables'!H97+'App 4-Recyclables'!L97+'App 4-Recyclables'!P97</f>
        <v>49.23</v>
      </c>
      <c r="I98" s="132">
        <f>'App 5-Organics'!F97+'App 5-Organics'!J97+'App 5-Organics'!N97</f>
        <v>1587.34</v>
      </c>
      <c r="J98" s="132">
        <f>'App 5-Organics'!G97+'App 5-Organics'!K97+'App 5-Organics'!O97</f>
        <v>1545.7</v>
      </c>
      <c r="K98" s="132">
        <f>'App 5-Organics'!H97+'App 5-Organics'!L97+'App 5-Organics'!P97</f>
        <v>41.65</v>
      </c>
      <c r="L98" s="334">
        <f>'App 6-Residual Waste'!F97+'App 6-Residual Waste'!P97+'App 6-Residual Waste'!W97</f>
        <v>3104.19</v>
      </c>
      <c r="M98" s="334">
        <f>'App 6-Residual Waste'!G97+'App 6-Residual Waste'!Q97+'App 6-Residual Waste'!X97</f>
        <v>71</v>
      </c>
      <c r="N98" s="334">
        <f>'App 6-Residual Waste'!H97+'App 6-Residual Waste'!R97+'App 6-Residual Waste'!Y97</f>
        <v>3033.19</v>
      </c>
      <c r="O98" s="332"/>
      <c r="P98" s="334">
        <f t="shared" si="4"/>
        <v>6046.6216000000004</v>
      </c>
      <c r="Q98" s="334">
        <f t="shared" si="5"/>
        <v>2922.5616</v>
      </c>
      <c r="R98" s="334">
        <f t="shared" si="6"/>
        <v>3124.07</v>
      </c>
      <c r="S98" s="335">
        <f t="shared" si="7"/>
        <v>0.48333793535219732</v>
      </c>
    </row>
    <row r="99" spans="1:19" ht="15.75" x14ac:dyDescent="0.25">
      <c r="A99" s="127">
        <v>5350</v>
      </c>
      <c r="B99" s="128" t="s">
        <v>65</v>
      </c>
      <c r="C99" s="129" t="s">
        <v>8</v>
      </c>
      <c r="D99" s="130">
        <v>2</v>
      </c>
      <c r="E99" s="131"/>
      <c r="F99" s="132">
        <f>'App 4-Recyclables'!F98+'App 4-Recyclables'!J98+'App 4-Recyclables'!N98</f>
        <v>3307</v>
      </c>
      <c r="G99" s="132">
        <f>'App 4-Recyclables'!G98+'App 4-Recyclables'!K98+'App 4-Recyclables'!O98</f>
        <v>3186.56</v>
      </c>
      <c r="H99" s="132">
        <f>'App 4-Recyclables'!H98+'App 4-Recyclables'!L98+'App 4-Recyclables'!P98</f>
        <v>120.44</v>
      </c>
      <c r="I99" s="132">
        <f>'App 5-Organics'!F98+'App 5-Organics'!J98+'App 5-Organics'!N98</f>
        <v>1840</v>
      </c>
      <c r="J99" s="132">
        <f>'App 5-Organics'!G98+'App 5-Organics'!K98+'App 5-Organics'!O98</f>
        <v>1784.58</v>
      </c>
      <c r="K99" s="132">
        <f>'App 5-Organics'!H98+'App 5-Organics'!L98+'App 5-Organics'!P98</f>
        <v>55.43</v>
      </c>
      <c r="L99" s="334">
        <f>'App 6-Residual Waste'!F98+'App 6-Residual Waste'!P98+'App 6-Residual Waste'!W98</f>
        <v>6595</v>
      </c>
      <c r="M99" s="334">
        <f>'App 6-Residual Waste'!G98+'App 6-Residual Waste'!Q98+'App 6-Residual Waste'!X98</f>
        <v>0</v>
      </c>
      <c r="N99" s="334">
        <f>'App 6-Residual Waste'!H98+'App 6-Residual Waste'!R98+'App 6-Residual Waste'!Y98</f>
        <v>6595</v>
      </c>
      <c r="O99" s="332"/>
      <c r="P99" s="334">
        <f t="shared" si="4"/>
        <v>11742</v>
      </c>
      <c r="Q99" s="334">
        <f t="shared" si="5"/>
        <v>4971.1399999999994</v>
      </c>
      <c r="R99" s="334">
        <f t="shared" si="6"/>
        <v>6770.87</v>
      </c>
      <c r="S99" s="335">
        <f t="shared" si="7"/>
        <v>0.42336399250553564</v>
      </c>
    </row>
    <row r="100" spans="1:19" ht="15.75" x14ac:dyDescent="0.25">
      <c r="A100" s="127">
        <v>5500</v>
      </c>
      <c r="B100" s="128" t="s">
        <v>64</v>
      </c>
      <c r="C100" s="129" t="s">
        <v>3</v>
      </c>
      <c r="D100" s="130">
        <v>10</v>
      </c>
      <c r="E100" s="131"/>
      <c r="F100" s="132">
        <f>'App 4-Recyclables'!F99+'App 4-Recyclables'!J99+'App 4-Recyclables'!N99</f>
        <v>968.85439999999994</v>
      </c>
      <c r="G100" s="132">
        <f>'App 4-Recyclables'!G99+'App 4-Recyclables'!K99+'App 4-Recyclables'!O99</f>
        <v>881.24440000000004</v>
      </c>
      <c r="H100" s="132">
        <f>'App 4-Recyclables'!H99+'App 4-Recyclables'!L99+'App 4-Recyclables'!P99</f>
        <v>87.61</v>
      </c>
      <c r="I100" s="132">
        <f>'App 5-Organics'!F99+'App 5-Organics'!J99+'App 5-Organics'!N99</f>
        <v>800</v>
      </c>
      <c r="J100" s="132">
        <f>'App 5-Organics'!G99+'App 5-Organics'!K99+'App 5-Organics'!O99</f>
        <v>800</v>
      </c>
      <c r="K100" s="132">
        <f>'App 5-Organics'!H99+'App 5-Organics'!L99+'App 5-Organics'!P99</f>
        <v>0</v>
      </c>
      <c r="L100" s="334">
        <f>'App 6-Residual Waste'!F99+'App 6-Residual Waste'!P99+'App 6-Residual Waste'!W99</f>
        <v>2627</v>
      </c>
      <c r="M100" s="334">
        <f>'App 6-Residual Waste'!G99+'App 6-Residual Waste'!Q99+'App 6-Residual Waste'!X99</f>
        <v>0</v>
      </c>
      <c r="N100" s="334">
        <f>'App 6-Residual Waste'!H99+'App 6-Residual Waste'!R99+'App 6-Residual Waste'!Y99</f>
        <v>2627</v>
      </c>
      <c r="O100" s="332"/>
      <c r="P100" s="334">
        <f t="shared" si="4"/>
        <v>4395.8544000000002</v>
      </c>
      <c r="Q100" s="334">
        <f t="shared" si="5"/>
        <v>1681.2444</v>
      </c>
      <c r="R100" s="334">
        <f t="shared" si="6"/>
        <v>2714.61</v>
      </c>
      <c r="S100" s="335">
        <f t="shared" si="7"/>
        <v>0.38246134812836385</v>
      </c>
    </row>
    <row r="101" spans="1:19" ht="15.75" x14ac:dyDescent="0.25">
      <c r="A101" s="127">
        <v>5550</v>
      </c>
      <c r="B101" s="128" t="s">
        <v>63</v>
      </c>
      <c r="C101" s="129" t="s">
        <v>3</v>
      </c>
      <c r="D101" s="130">
        <v>9</v>
      </c>
      <c r="E101" s="131"/>
      <c r="F101" s="132">
        <f>'App 4-Recyclables'!F100+'App 4-Recyclables'!J100+'App 4-Recyclables'!N100</f>
        <v>279.86</v>
      </c>
      <c r="G101" s="132">
        <f>'App 4-Recyclables'!G100+'App 4-Recyclables'!K100+'App 4-Recyclables'!O100</f>
        <v>137.86000000000001</v>
      </c>
      <c r="H101" s="132">
        <f>'App 4-Recyclables'!H100+'App 4-Recyclables'!L100+'App 4-Recyclables'!P100</f>
        <v>142</v>
      </c>
      <c r="I101" s="132">
        <f>'App 5-Organics'!F100+'App 5-Organics'!J100+'App 5-Organics'!N100</f>
        <v>0</v>
      </c>
      <c r="J101" s="132">
        <f>'App 5-Organics'!G100+'App 5-Organics'!K100+'App 5-Organics'!O100</f>
        <v>0</v>
      </c>
      <c r="K101" s="132">
        <f>'App 5-Organics'!H100+'App 5-Organics'!L100+'App 5-Organics'!P100</f>
        <v>0</v>
      </c>
      <c r="L101" s="334">
        <f>'App 6-Residual Waste'!F100+'App 6-Residual Waste'!P100+'App 6-Residual Waste'!W100</f>
        <v>960</v>
      </c>
      <c r="M101" s="334">
        <f>'App 6-Residual Waste'!G100+'App 6-Residual Waste'!Q100+'App 6-Residual Waste'!X100</f>
        <v>0</v>
      </c>
      <c r="N101" s="334">
        <f>'App 6-Residual Waste'!H100+'App 6-Residual Waste'!R100+'App 6-Residual Waste'!Y100</f>
        <v>960</v>
      </c>
      <c r="O101" s="332"/>
      <c r="P101" s="334">
        <f t="shared" si="4"/>
        <v>1239.8600000000001</v>
      </c>
      <c r="Q101" s="334">
        <f t="shared" si="5"/>
        <v>137.86000000000001</v>
      </c>
      <c r="R101" s="334">
        <f t="shared" si="6"/>
        <v>1102</v>
      </c>
      <c r="S101" s="335">
        <f t="shared" si="7"/>
        <v>0.11118997306147468</v>
      </c>
    </row>
    <row r="102" spans="1:19" ht="15.75" x14ac:dyDescent="0.25">
      <c r="A102" s="127">
        <v>5650</v>
      </c>
      <c r="B102" s="128" t="s">
        <v>62</v>
      </c>
      <c r="C102" s="129" t="s">
        <v>11</v>
      </c>
      <c r="D102" s="130">
        <v>11</v>
      </c>
      <c r="E102" s="131"/>
      <c r="F102" s="132">
        <f>'App 4-Recyclables'!F101+'App 4-Recyclables'!J101+'App 4-Recyclables'!N101</f>
        <v>2471.7599999999998</v>
      </c>
      <c r="G102" s="132">
        <f>'App 4-Recyclables'!G101+'App 4-Recyclables'!K101+'App 4-Recyclables'!O101</f>
        <v>2096.86</v>
      </c>
      <c r="H102" s="132">
        <f>'App 4-Recyclables'!H101+'App 4-Recyclables'!L101+'App 4-Recyclables'!P101</f>
        <v>374.9</v>
      </c>
      <c r="I102" s="132">
        <f>'App 5-Organics'!F101+'App 5-Organics'!J101+'App 5-Organics'!N101</f>
        <v>1994.2399999999998</v>
      </c>
      <c r="J102" s="132">
        <f>'App 5-Organics'!G101+'App 5-Organics'!K101+'App 5-Organics'!O101</f>
        <v>1918.2299999999998</v>
      </c>
      <c r="K102" s="132">
        <f>'App 5-Organics'!H101+'App 5-Organics'!L101+'App 5-Organics'!P101</f>
        <v>76.010000000000005</v>
      </c>
      <c r="L102" s="334">
        <f>'App 6-Residual Waste'!F101+'App 6-Residual Waste'!P101+'App 6-Residual Waste'!W101</f>
        <v>4741.42</v>
      </c>
      <c r="M102" s="334">
        <f>'App 6-Residual Waste'!G101+'App 6-Residual Waste'!Q101+'App 6-Residual Waste'!X101</f>
        <v>0</v>
      </c>
      <c r="N102" s="334">
        <f>'App 6-Residual Waste'!H101+'App 6-Residual Waste'!R101+'App 6-Residual Waste'!Y101</f>
        <v>4741.42</v>
      </c>
      <c r="O102" s="332"/>
      <c r="P102" s="334">
        <f t="shared" si="4"/>
        <v>9207.42</v>
      </c>
      <c r="Q102" s="334">
        <f t="shared" si="5"/>
        <v>4015.09</v>
      </c>
      <c r="R102" s="334">
        <f t="shared" si="6"/>
        <v>5192.33</v>
      </c>
      <c r="S102" s="335">
        <f t="shared" si="7"/>
        <v>0.43607112524463965</v>
      </c>
    </row>
    <row r="103" spans="1:19" ht="15.75" x14ac:dyDescent="0.25">
      <c r="A103" s="127">
        <v>5700</v>
      </c>
      <c r="B103" s="128" t="s">
        <v>61</v>
      </c>
      <c r="C103" s="129" t="s">
        <v>11</v>
      </c>
      <c r="D103" s="130">
        <v>11</v>
      </c>
      <c r="E103" s="131"/>
      <c r="F103" s="132">
        <f>'App 4-Recyclables'!F102+'App 4-Recyclables'!J102+'App 4-Recyclables'!N102</f>
        <v>2380.92</v>
      </c>
      <c r="G103" s="132">
        <f>'App 4-Recyclables'!G102+'App 4-Recyclables'!K102+'App 4-Recyclables'!O102</f>
        <v>2143.92</v>
      </c>
      <c r="H103" s="132">
        <f>'App 4-Recyclables'!H102+'App 4-Recyclables'!L102+'App 4-Recyclables'!P102</f>
        <v>237</v>
      </c>
      <c r="I103" s="132">
        <f>'App 5-Organics'!F102+'App 5-Organics'!J102+'App 5-Organics'!N102</f>
        <v>3126</v>
      </c>
      <c r="J103" s="132">
        <f>'App 5-Organics'!G102+'App 5-Organics'!K102+'App 5-Organics'!O102</f>
        <v>2970</v>
      </c>
      <c r="K103" s="132">
        <f>'App 5-Organics'!H102+'App 5-Organics'!L102+'App 5-Organics'!P102</f>
        <v>156</v>
      </c>
      <c r="L103" s="334">
        <f>'App 6-Residual Waste'!F102+'App 6-Residual Waste'!P102+'App 6-Residual Waste'!W102</f>
        <v>3238</v>
      </c>
      <c r="M103" s="334">
        <f>'App 6-Residual Waste'!G102+'App 6-Residual Waste'!Q102+'App 6-Residual Waste'!X102</f>
        <v>1470</v>
      </c>
      <c r="N103" s="334">
        <f>'App 6-Residual Waste'!H102+'App 6-Residual Waste'!R102+'App 6-Residual Waste'!Y102</f>
        <v>1768</v>
      </c>
      <c r="O103" s="332"/>
      <c r="P103" s="334">
        <f t="shared" si="4"/>
        <v>8744.92</v>
      </c>
      <c r="Q103" s="334">
        <f t="shared" si="5"/>
        <v>6583.92</v>
      </c>
      <c r="R103" s="334">
        <f t="shared" si="6"/>
        <v>2161</v>
      </c>
      <c r="S103" s="335">
        <f t="shared" si="7"/>
        <v>0.75288510358013572</v>
      </c>
    </row>
    <row r="104" spans="1:19" ht="15.75" x14ac:dyDescent="0.25">
      <c r="A104" s="127">
        <v>5750</v>
      </c>
      <c r="B104" s="128" t="s">
        <v>60</v>
      </c>
      <c r="C104" s="129" t="s">
        <v>3</v>
      </c>
      <c r="D104" s="130">
        <v>11</v>
      </c>
      <c r="E104" s="131"/>
      <c r="F104" s="132">
        <f>'App 4-Recyclables'!F103+'App 4-Recyclables'!J103+'App 4-Recyclables'!N103</f>
        <v>1641.2</v>
      </c>
      <c r="G104" s="132">
        <f>'App 4-Recyclables'!G103+'App 4-Recyclables'!K103+'App 4-Recyclables'!O103</f>
        <v>1615.74</v>
      </c>
      <c r="H104" s="132">
        <f>'App 4-Recyclables'!H103+'App 4-Recyclables'!L103+'App 4-Recyclables'!P103</f>
        <v>25.46</v>
      </c>
      <c r="I104" s="132">
        <f>'App 5-Organics'!F103+'App 5-Organics'!J103+'App 5-Organics'!N103</f>
        <v>551.21</v>
      </c>
      <c r="J104" s="132">
        <f>'App 5-Organics'!G103+'App 5-Organics'!K103+'App 5-Organics'!O103</f>
        <v>551.21</v>
      </c>
      <c r="K104" s="132">
        <f>'App 5-Organics'!H103+'App 5-Organics'!L103+'App 5-Organics'!P103</f>
        <v>0</v>
      </c>
      <c r="L104" s="334">
        <f>'App 6-Residual Waste'!F103+'App 6-Residual Waste'!P103+'App 6-Residual Waste'!W103</f>
        <v>6412</v>
      </c>
      <c r="M104" s="334">
        <f>'App 6-Residual Waste'!G103+'App 6-Residual Waste'!Q103+'App 6-Residual Waste'!X103</f>
        <v>19</v>
      </c>
      <c r="N104" s="334">
        <f>'App 6-Residual Waste'!H103+'App 6-Residual Waste'!R103+'App 6-Residual Waste'!Y103</f>
        <v>6393</v>
      </c>
      <c r="O104" s="332"/>
      <c r="P104" s="334">
        <f t="shared" si="4"/>
        <v>8604.41</v>
      </c>
      <c r="Q104" s="334">
        <f t="shared" si="5"/>
        <v>2185.9499999999998</v>
      </c>
      <c r="R104" s="334">
        <f t="shared" si="6"/>
        <v>6418.46</v>
      </c>
      <c r="S104" s="335">
        <f t="shared" si="7"/>
        <v>0.25404995810287978</v>
      </c>
    </row>
    <row r="105" spans="1:19" ht="15.75" x14ac:dyDescent="0.25">
      <c r="A105" s="127">
        <v>5800</v>
      </c>
      <c r="B105" s="128" t="s">
        <v>59</v>
      </c>
      <c r="C105" s="129" t="s">
        <v>3</v>
      </c>
      <c r="D105" s="130">
        <v>10</v>
      </c>
      <c r="E105" s="131"/>
      <c r="F105" s="132">
        <f>'App 4-Recyclables'!F104+'App 4-Recyclables'!J104+'App 4-Recyclables'!N104</f>
        <v>640</v>
      </c>
      <c r="G105" s="132">
        <f>'App 4-Recyclables'!G104+'App 4-Recyclables'!K104+'App 4-Recyclables'!O104</f>
        <v>450</v>
      </c>
      <c r="H105" s="132">
        <f>'App 4-Recyclables'!H104+'App 4-Recyclables'!L104+'App 4-Recyclables'!P104</f>
        <v>190</v>
      </c>
      <c r="I105" s="132">
        <f>'App 5-Organics'!F104+'App 5-Organics'!J104+'App 5-Organics'!N104</f>
        <v>0</v>
      </c>
      <c r="J105" s="132">
        <f>'App 5-Organics'!G104+'App 5-Organics'!K104+'App 5-Organics'!O104</f>
        <v>0</v>
      </c>
      <c r="K105" s="132">
        <f>'App 5-Organics'!H104+'App 5-Organics'!L104+'App 5-Organics'!P104</f>
        <v>0</v>
      </c>
      <c r="L105" s="334">
        <f>'App 6-Residual Waste'!F104+'App 6-Residual Waste'!P104+'App 6-Residual Waste'!W104</f>
        <v>2050</v>
      </c>
      <c r="M105" s="334">
        <f>'App 6-Residual Waste'!G104+'App 6-Residual Waste'!Q104+'App 6-Residual Waste'!X104</f>
        <v>0</v>
      </c>
      <c r="N105" s="334">
        <f>'App 6-Residual Waste'!H104+'App 6-Residual Waste'!R104+'App 6-Residual Waste'!Y104</f>
        <v>2050</v>
      </c>
      <c r="O105" s="332"/>
      <c r="P105" s="334">
        <f t="shared" si="4"/>
        <v>2690</v>
      </c>
      <c r="Q105" s="334">
        <f t="shared" si="5"/>
        <v>450</v>
      </c>
      <c r="R105" s="334">
        <f t="shared" si="6"/>
        <v>2240</v>
      </c>
      <c r="S105" s="335">
        <f t="shared" si="7"/>
        <v>0.16728624535315986</v>
      </c>
    </row>
    <row r="106" spans="1:19" ht="15.75" x14ac:dyDescent="0.25">
      <c r="A106" s="127">
        <v>5850</v>
      </c>
      <c r="B106" s="128" t="s">
        <v>58</v>
      </c>
      <c r="C106" s="129" t="s">
        <v>3</v>
      </c>
      <c r="D106" s="130">
        <v>10</v>
      </c>
      <c r="E106" s="131"/>
      <c r="F106" s="132">
        <f>'App 4-Recyclables'!F105+'App 4-Recyclables'!J105+'App 4-Recyclables'!N105</f>
        <v>620</v>
      </c>
      <c r="G106" s="132">
        <f>'App 4-Recyclables'!G105+'App 4-Recyclables'!K105+'App 4-Recyclables'!O105</f>
        <v>579</v>
      </c>
      <c r="H106" s="132">
        <f>'App 4-Recyclables'!H105+'App 4-Recyclables'!L105+'App 4-Recyclables'!P105</f>
        <v>41</v>
      </c>
      <c r="I106" s="132">
        <f>'App 5-Organics'!F105+'App 5-Organics'!J105+'App 5-Organics'!N105</f>
        <v>1060</v>
      </c>
      <c r="J106" s="132">
        <f>'App 5-Organics'!G105+'App 5-Organics'!K105+'App 5-Organics'!O105</f>
        <v>1060</v>
      </c>
      <c r="K106" s="132">
        <f>'App 5-Organics'!H105+'App 5-Organics'!L105+'App 5-Organics'!P105</f>
        <v>0</v>
      </c>
      <c r="L106" s="334">
        <f>'App 6-Residual Waste'!F105+'App 6-Residual Waste'!P105+'App 6-Residual Waste'!W105</f>
        <v>2821</v>
      </c>
      <c r="M106" s="334">
        <f>'App 6-Residual Waste'!G105+'App 6-Residual Waste'!Q105+'App 6-Residual Waste'!X105</f>
        <v>0</v>
      </c>
      <c r="N106" s="334">
        <f>'App 6-Residual Waste'!H105+'App 6-Residual Waste'!R105+'App 6-Residual Waste'!Y105</f>
        <v>2821</v>
      </c>
      <c r="O106" s="332"/>
      <c r="P106" s="334">
        <f t="shared" si="4"/>
        <v>4501</v>
      </c>
      <c r="Q106" s="334">
        <f t="shared" si="5"/>
        <v>1639</v>
      </c>
      <c r="R106" s="334">
        <f t="shared" si="6"/>
        <v>2862</v>
      </c>
      <c r="S106" s="335">
        <f t="shared" si="7"/>
        <v>0.36414130193290378</v>
      </c>
    </row>
    <row r="107" spans="1:19" ht="15.75" x14ac:dyDescent="0.25">
      <c r="A107" s="127">
        <v>5900</v>
      </c>
      <c r="B107" s="128" t="s">
        <v>57</v>
      </c>
      <c r="C107" s="129" t="s">
        <v>6</v>
      </c>
      <c r="D107" s="130">
        <v>5</v>
      </c>
      <c r="E107" s="131"/>
      <c r="F107" s="132">
        <f>'App 4-Recyclables'!F106+'App 4-Recyclables'!J106+'App 4-Recyclables'!N106</f>
        <v>17348.418399999999</v>
      </c>
      <c r="G107" s="132">
        <f>'App 4-Recyclables'!G106+'App 4-Recyclables'!K106+'App 4-Recyclables'!O106</f>
        <v>15765.428400000001</v>
      </c>
      <c r="H107" s="132">
        <f>'App 4-Recyclables'!H106+'App 4-Recyclables'!L106+'App 4-Recyclables'!P106</f>
        <v>1582.99</v>
      </c>
      <c r="I107" s="132">
        <f>'App 5-Organics'!F106+'App 5-Organics'!J106+'App 5-Organics'!N106</f>
        <v>14580</v>
      </c>
      <c r="J107" s="132">
        <f>'App 5-Organics'!G106+'App 5-Organics'!K106+'App 5-Organics'!O106</f>
        <v>14275</v>
      </c>
      <c r="K107" s="132">
        <f>'App 5-Organics'!H106+'App 5-Organics'!L106+'App 5-Organics'!P106</f>
        <v>305</v>
      </c>
      <c r="L107" s="334">
        <f>'App 6-Residual Waste'!F106+'App 6-Residual Waste'!P106+'App 6-Residual Waste'!W106</f>
        <v>41014</v>
      </c>
      <c r="M107" s="334">
        <f>'App 6-Residual Waste'!G106+'App 6-Residual Waste'!Q106+'App 6-Residual Waste'!X106</f>
        <v>0</v>
      </c>
      <c r="N107" s="334">
        <f>'App 6-Residual Waste'!H106+'App 6-Residual Waste'!R106+'App 6-Residual Waste'!Y106</f>
        <v>41014</v>
      </c>
      <c r="O107" s="332"/>
      <c r="P107" s="334">
        <f t="shared" si="4"/>
        <v>72942.418399999995</v>
      </c>
      <c r="Q107" s="334">
        <f t="shared" si="5"/>
        <v>30040.428400000001</v>
      </c>
      <c r="R107" s="334">
        <f t="shared" si="6"/>
        <v>42901.99</v>
      </c>
      <c r="S107" s="335">
        <f t="shared" si="7"/>
        <v>0.41183757077075472</v>
      </c>
    </row>
    <row r="108" spans="1:19" ht="15.75" x14ac:dyDescent="0.25">
      <c r="A108" s="127">
        <v>5950</v>
      </c>
      <c r="B108" s="128" t="s">
        <v>56</v>
      </c>
      <c r="C108" s="129" t="s">
        <v>8</v>
      </c>
      <c r="D108" s="130">
        <v>2</v>
      </c>
      <c r="E108" s="131"/>
      <c r="F108" s="132">
        <f>'App 4-Recyclables'!F107+'App 4-Recyclables'!J107+'App 4-Recyclables'!N107</f>
        <v>7130.9</v>
      </c>
      <c r="G108" s="132">
        <f>'App 4-Recyclables'!G107+'App 4-Recyclables'!K107+'App 4-Recyclables'!O107</f>
        <v>6853.8</v>
      </c>
      <c r="H108" s="132">
        <f>'App 4-Recyclables'!H107+'App 4-Recyclables'!L107+'App 4-Recyclables'!P107</f>
        <v>277.10000000000002</v>
      </c>
      <c r="I108" s="132">
        <f>'App 5-Organics'!F107+'App 5-Organics'!J107+'App 5-Organics'!N107</f>
        <v>1804</v>
      </c>
      <c r="J108" s="132">
        <f>'App 5-Organics'!G107+'App 5-Organics'!K107+'App 5-Organics'!O107</f>
        <v>1750</v>
      </c>
      <c r="K108" s="132">
        <f>'App 5-Organics'!H107+'App 5-Organics'!L107+'App 5-Organics'!P107</f>
        <v>54</v>
      </c>
      <c r="L108" s="334">
        <f>'App 6-Residual Waste'!F107+'App 6-Residual Waste'!P107+'App 6-Residual Waste'!W107</f>
        <v>15651</v>
      </c>
      <c r="M108" s="334">
        <f>'App 6-Residual Waste'!G107+'App 6-Residual Waste'!Q107+'App 6-Residual Waste'!X107</f>
        <v>7773</v>
      </c>
      <c r="N108" s="334">
        <f>'App 6-Residual Waste'!H107+'App 6-Residual Waste'!R107+'App 6-Residual Waste'!Y107</f>
        <v>7878</v>
      </c>
      <c r="O108" s="332"/>
      <c r="P108" s="334">
        <f t="shared" si="4"/>
        <v>24585.9</v>
      </c>
      <c r="Q108" s="334">
        <f t="shared" si="5"/>
        <v>16376.8</v>
      </c>
      <c r="R108" s="334">
        <f t="shared" si="6"/>
        <v>8209.1</v>
      </c>
      <c r="S108" s="335">
        <f t="shared" si="7"/>
        <v>0.66610536933770981</v>
      </c>
    </row>
    <row r="109" spans="1:19" ht="15.75" x14ac:dyDescent="0.25">
      <c r="A109" s="127">
        <v>6110</v>
      </c>
      <c r="B109" s="128" t="s">
        <v>55</v>
      </c>
      <c r="C109" s="129" t="s">
        <v>3</v>
      </c>
      <c r="D109" s="130">
        <v>10</v>
      </c>
      <c r="E109" s="131"/>
      <c r="F109" s="132">
        <f>'App 4-Recyclables'!F108+'App 4-Recyclables'!J108+'App 4-Recyclables'!N108</f>
        <v>58</v>
      </c>
      <c r="G109" s="132">
        <f>'App 4-Recyclables'!G108+'App 4-Recyclables'!K108+'App 4-Recyclables'!O108</f>
        <v>58</v>
      </c>
      <c r="H109" s="132">
        <f>'App 4-Recyclables'!H108+'App 4-Recyclables'!L108+'App 4-Recyclables'!P108</f>
        <v>0</v>
      </c>
      <c r="I109" s="132">
        <f>'App 5-Organics'!F108+'App 5-Organics'!J108+'App 5-Organics'!N108</f>
        <v>0</v>
      </c>
      <c r="J109" s="132">
        <f>'App 5-Organics'!G108+'App 5-Organics'!K108+'App 5-Organics'!O108</f>
        <v>0</v>
      </c>
      <c r="K109" s="132">
        <f>'App 5-Organics'!H108+'App 5-Organics'!L108+'App 5-Organics'!P108</f>
        <v>0</v>
      </c>
      <c r="L109" s="334">
        <f>'App 6-Residual Waste'!F108+'App 6-Residual Waste'!P108+'App 6-Residual Waste'!W108</f>
        <v>265</v>
      </c>
      <c r="M109" s="334">
        <f>'App 6-Residual Waste'!G108+'App 6-Residual Waste'!Q108+'App 6-Residual Waste'!X108</f>
        <v>0</v>
      </c>
      <c r="N109" s="334">
        <f>'App 6-Residual Waste'!H108+'App 6-Residual Waste'!R108+'App 6-Residual Waste'!Y108</f>
        <v>265</v>
      </c>
      <c r="O109" s="332"/>
      <c r="P109" s="334">
        <f t="shared" si="4"/>
        <v>323</v>
      </c>
      <c r="Q109" s="334">
        <f t="shared" si="5"/>
        <v>58</v>
      </c>
      <c r="R109" s="334">
        <f t="shared" si="6"/>
        <v>265</v>
      </c>
      <c r="S109" s="335">
        <f t="shared" si="7"/>
        <v>0.17956656346749225</v>
      </c>
    </row>
    <row r="110" spans="1:19" ht="15.75" x14ac:dyDescent="0.25">
      <c r="A110" s="127">
        <v>6150</v>
      </c>
      <c r="B110" s="128" t="s">
        <v>54</v>
      </c>
      <c r="C110" s="129" t="s">
        <v>3</v>
      </c>
      <c r="D110" s="130">
        <v>4</v>
      </c>
      <c r="E110" s="131"/>
      <c r="F110" s="132">
        <f>'App 4-Recyclables'!F109+'App 4-Recyclables'!J109+'App 4-Recyclables'!N109</f>
        <v>3810.8199999999997</v>
      </c>
      <c r="G110" s="132">
        <f>'App 4-Recyclables'!G109+'App 4-Recyclables'!K109+'App 4-Recyclables'!O109</f>
        <v>3624.8399999999997</v>
      </c>
      <c r="H110" s="132">
        <f>'App 4-Recyclables'!H109+'App 4-Recyclables'!L109+'App 4-Recyclables'!P109</f>
        <v>185.98</v>
      </c>
      <c r="I110" s="132">
        <f>'App 5-Organics'!F109+'App 5-Organics'!J109+'App 5-Organics'!N109</f>
        <v>10123.699999999999</v>
      </c>
      <c r="J110" s="132">
        <f>'App 5-Organics'!G109+'App 5-Organics'!K109+'App 5-Organics'!O109</f>
        <v>10110.4</v>
      </c>
      <c r="K110" s="132">
        <f>'App 5-Organics'!H109+'App 5-Organics'!L109+'App 5-Organics'!P109</f>
        <v>13.3</v>
      </c>
      <c r="L110" s="334">
        <f>'App 6-Residual Waste'!F109+'App 6-Residual Waste'!P109+'App 6-Residual Waste'!W109</f>
        <v>12162.99</v>
      </c>
      <c r="M110" s="334">
        <f>'App 6-Residual Waste'!G109+'App 6-Residual Waste'!Q109+'App 6-Residual Waste'!X109</f>
        <v>0</v>
      </c>
      <c r="N110" s="334">
        <f>'App 6-Residual Waste'!H109+'App 6-Residual Waste'!R109+'App 6-Residual Waste'!Y109</f>
        <v>12162.99</v>
      </c>
      <c r="O110" s="332"/>
      <c r="P110" s="334">
        <f t="shared" si="4"/>
        <v>26097.51</v>
      </c>
      <c r="Q110" s="334">
        <f t="shared" si="5"/>
        <v>13735.24</v>
      </c>
      <c r="R110" s="334">
        <f t="shared" si="6"/>
        <v>12362.27</v>
      </c>
      <c r="S110" s="335">
        <f t="shared" si="7"/>
        <v>0.52630461680060669</v>
      </c>
    </row>
    <row r="111" spans="1:19" ht="15.75" x14ac:dyDescent="0.25">
      <c r="A111" s="127">
        <v>6180</v>
      </c>
      <c r="B111" s="128" t="s">
        <v>53</v>
      </c>
      <c r="C111" s="129" t="s">
        <v>3</v>
      </c>
      <c r="D111" s="130">
        <v>11</v>
      </c>
      <c r="E111" s="131"/>
      <c r="F111" s="132">
        <f>'App 4-Recyclables'!F110+'App 4-Recyclables'!J110+'App 4-Recyclables'!N110</f>
        <v>1796.1</v>
      </c>
      <c r="G111" s="132">
        <f>'App 4-Recyclables'!G110+'App 4-Recyclables'!K110+'App 4-Recyclables'!O110</f>
        <v>1752.46</v>
      </c>
      <c r="H111" s="132">
        <f>'App 4-Recyclables'!H110+'App 4-Recyclables'!L110+'App 4-Recyclables'!P110</f>
        <v>43.64</v>
      </c>
      <c r="I111" s="132">
        <f>'App 5-Organics'!F110+'App 5-Organics'!J110+'App 5-Organics'!N110</f>
        <v>954.4</v>
      </c>
      <c r="J111" s="132">
        <f>'App 5-Organics'!G110+'App 5-Organics'!K110+'App 5-Organics'!O110</f>
        <v>944.21</v>
      </c>
      <c r="K111" s="132">
        <f>'App 5-Organics'!H110+'App 5-Organics'!L110+'App 5-Organics'!P110</f>
        <v>10.199999999999999</v>
      </c>
      <c r="L111" s="334">
        <f>'App 6-Residual Waste'!F110+'App 6-Residual Waste'!P110+'App 6-Residual Waste'!W110</f>
        <v>3742.37</v>
      </c>
      <c r="M111" s="334">
        <f>'App 6-Residual Waste'!G110+'App 6-Residual Waste'!Q110+'App 6-Residual Waste'!X110</f>
        <v>0</v>
      </c>
      <c r="N111" s="334">
        <f>'App 6-Residual Waste'!H110+'App 6-Residual Waste'!R110+'App 6-Residual Waste'!Y110</f>
        <v>3742.37</v>
      </c>
      <c r="O111" s="332"/>
      <c r="P111" s="334">
        <f t="shared" si="4"/>
        <v>6492.87</v>
      </c>
      <c r="Q111" s="334">
        <f t="shared" si="5"/>
        <v>2696.67</v>
      </c>
      <c r="R111" s="334">
        <f t="shared" si="6"/>
        <v>3796.21</v>
      </c>
      <c r="S111" s="335">
        <f t="shared" si="7"/>
        <v>0.41532789043982093</v>
      </c>
    </row>
    <row r="112" spans="1:19" ht="15.75" x14ac:dyDescent="0.25">
      <c r="A112" s="127">
        <v>6200</v>
      </c>
      <c r="B112" s="128" t="s">
        <v>52</v>
      </c>
      <c r="C112" s="129" t="s">
        <v>3</v>
      </c>
      <c r="D112" s="130">
        <v>11</v>
      </c>
      <c r="E112" s="131"/>
      <c r="F112" s="132">
        <f>'App 4-Recyclables'!F111+'App 4-Recyclables'!J111+'App 4-Recyclables'!N111</f>
        <v>868</v>
      </c>
      <c r="G112" s="132">
        <f>'App 4-Recyclables'!G111+'App 4-Recyclables'!K111+'App 4-Recyclables'!O111</f>
        <v>831.89</v>
      </c>
      <c r="H112" s="132">
        <f>'App 4-Recyclables'!H111+'App 4-Recyclables'!L111+'App 4-Recyclables'!P111</f>
        <v>36.11</v>
      </c>
      <c r="I112" s="132">
        <f>'App 5-Organics'!F111+'App 5-Organics'!J111+'App 5-Organics'!N111</f>
        <v>6.88</v>
      </c>
      <c r="J112" s="132">
        <f>'App 5-Organics'!G111+'App 5-Organics'!K111+'App 5-Organics'!O111</f>
        <v>0</v>
      </c>
      <c r="K112" s="132">
        <f>'App 5-Organics'!H111+'App 5-Organics'!L111+'App 5-Organics'!P111</f>
        <v>6.88</v>
      </c>
      <c r="L112" s="334">
        <f>'App 6-Residual Waste'!F111+'App 6-Residual Waste'!P111+'App 6-Residual Waste'!W111</f>
        <v>9718</v>
      </c>
      <c r="M112" s="334">
        <f>'App 6-Residual Waste'!G111+'App 6-Residual Waste'!Q111+'App 6-Residual Waste'!X111</f>
        <v>0</v>
      </c>
      <c r="N112" s="334">
        <f>'App 6-Residual Waste'!H111+'App 6-Residual Waste'!R111+'App 6-Residual Waste'!Y111</f>
        <v>9718</v>
      </c>
      <c r="O112" s="332"/>
      <c r="P112" s="334">
        <f t="shared" si="4"/>
        <v>10592.88</v>
      </c>
      <c r="Q112" s="334">
        <f t="shared" si="5"/>
        <v>831.89</v>
      </c>
      <c r="R112" s="334">
        <f t="shared" si="6"/>
        <v>9760.99</v>
      </c>
      <c r="S112" s="335">
        <f t="shared" si="7"/>
        <v>7.8532939106267616E-2</v>
      </c>
    </row>
    <row r="113" spans="1:19" ht="15.75" x14ac:dyDescent="0.25">
      <c r="A113" s="127">
        <v>6250</v>
      </c>
      <c r="B113" s="128" t="s">
        <v>51</v>
      </c>
      <c r="C113" s="129" t="s">
        <v>8</v>
      </c>
      <c r="D113" s="130">
        <v>3</v>
      </c>
      <c r="E113" s="131"/>
      <c r="F113" s="132">
        <f>'App 4-Recyclables'!F112+'App 4-Recyclables'!J112+'App 4-Recyclables'!N112</f>
        <v>13268</v>
      </c>
      <c r="G113" s="132">
        <f>'App 4-Recyclables'!G112+'App 4-Recyclables'!K112+'App 4-Recyclables'!O112</f>
        <v>12160.12</v>
      </c>
      <c r="H113" s="132">
        <f>'App 4-Recyclables'!H112+'App 4-Recyclables'!L112+'App 4-Recyclables'!P112</f>
        <v>1107.8800000000001</v>
      </c>
      <c r="I113" s="132">
        <f>'App 5-Organics'!F112+'App 5-Organics'!J112+'App 5-Organics'!N112</f>
        <v>11571</v>
      </c>
      <c r="J113" s="132">
        <f>'App 5-Organics'!G112+'App 5-Organics'!K112+'App 5-Organics'!O112</f>
        <v>10951.960000000001</v>
      </c>
      <c r="K113" s="132">
        <f>'App 5-Organics'!H112+'App 5-Organics'!L112+'App 5-Organics'!P112</f>
        <v>619.04999999999995</v>
      </c>
      <c r="L113" s="334">
        <f>'App 6-Residual Waste'!F112+'App 6-Residual Waste'!P112+'App 6-Residual Waste'!W112</f>
        <v>43193</v>
      </c>
      <c r="M113" s="334">
        <f>'App 6-Residual Waste'!G112+'App 6-Residual Waste'!Q112+'App 6-Residual Waste'!X112</f>
        <v>3086</v>
      </c>
      <c r="N113" s="334">
        <f>'App 6-Residual Waste'!H112+'App 6-Residual Waste'!R112+'App 6-Residual Waste'!Y112</f>
        <v>40107</v>
      </c>
      <c r="O113" s="332"/>
      <c r="P113" s="334">
        <f t="shared" si="4"/>
        <v>68032</v>
      </c>
      <c r="Q113" s="334">
        <f t="shared" si="5"/>
        <v>26198.080000000002</v>
      </c>
      <c r="R113" s="334">
        <f t="shared" si="6"/>
        <v>41833.93</v>
      </c>
      <c r="S113" s="335">
        <f t="shared" si="7"/>
        <v>0.38508466603951086</v>
      </c>
    </row>
    <row r="114" spans="1:19" ht="15.75" x14ac:dyDescent="0.25">
      <c r="A114" s="127">
        <v>6350</v>
      </c>
      <c r="B114" s="128" t="s">
        <v>50</v>
      </c>
      <c r="C114" s="129" t="s">
        <v>8</v>
      </c>
      <c r="D114" s="130">
        <v>7</v>
      </c>
      <c r="E114" s="131"/>
      <c r="F114" s="132">
        <f>'App 4-Recyclables'!F113+'App 4-Recyclables'!J113+'App 4-Recyclables'!N113</f>
        <v>20229.5</v>
      </c>
      <c r="G114" s="132">
        <f>'App 4-Recyclables'!G113+'App 4-Recyclables'!K113+'App 4-Recyclables'!O113</f>
        <v>18947</v>
      </c>
      <c r="H114" s="132">
        <f>'App 4-Recyclables'!H113+'App 4-Recyclables'!L113+'App 4-Recyclables'!P113</f>
        <v>1282.5</v>
      </c>
      <c r="I114" s="132">
        <f>'App 5-Organics'!F113+'App 5-Organics'!J113+'App 5-Organics'!N113</f>
        <v>29690</v>
      </c>
      <c r="J114" s="132">
        <f>'App 5-Organics'!G113+'App 5-Organics'!K113+'App 5-Organics'!O113</f>
        <v>27569</v>
      </c>
      <c r="K114" s="132">
        <f>'App 5-Organics'!H113+'App 5-Organics'!L113+'App 5-Organics'!P113</f>
        <v>2121</v>
      </c>
      <c r="L114" s="334">
        <f>'App 6-Residual Waste'!F113+'App 6-Residual Waste'!P113+'App 6-Residual Waste'!W113</f>
        <v>34306</v>
      </c>
      <c r="M114" s="334">
        <f>'App 6-Residual Waste'!G113+'App 6-Residual Waste'!Q113+'App 6-Residual Waste'!X113</f>
        <v>3634</v>
      </c>
      <c r="N114" s="334">
        <f>'App 6-Residual Waste'!H113+'App 6-Residual Waste'!R113+'App 6-Residual Waste'!Y113</f>
        <v>30672</v>
      </c>
      <c r="O114" s="332"/>
      <c r="P114" s="334">
        <f t="shared" si="4"/>
        <v>84225.5</v>
      </c>
      <c r="Q114" s="334">
        <f t="shared" si="5"/>
        <v>50150</v>
      </c>
      <c r="R114" s="334">
        <f t="shared" si="6"/>
        <v>34075.5</v>
      </c>
      <c r="S114" s="335">
        <f t="shared" si="7"/>
        <v>0.59542537592534328</v>
      </c>
    </row>
    <row r="115" spans="1:19" ht="15.75" x14ac:dyDescent="0.25">
      <c r="A115" s="127">
        <v>6370</v>
      </c>
      <c r="B115" s="128" t="s">
        <v>49</v>
      </c>
      <c r="C115" s="129" t="s">
        <v>8</v>
      </c>
      <c r="D115" s="130">
        <v>2</v>
      </c>
      <c r="E115" s="131"/>
      <c r="F115" s="132">
        <f>'App 4-Recyclables'!F114+'App 4-Recyclables'!J114+'App 4-Recyclables'!N114</f>
        <v>13927.179999999998</v>
      </c>
      <c r="G115" s="132">
        <f>'App 4-Recyclables'!G114+'App 4-Recyclables'!K114+'App 4-Recyclables'!O114</f>
        <v>13241.679999999998</v>
      </c>
      <c r="H115" s="132">
        <f>'App 4-Recyclables'!H114+'App 4-Recyclables'!L114+'App 4-Recyclables'!P114</f>
        <v>685.5</v>
      </c>
      <c r="I115" s="132">
        <f>'App 5-Organics'!F114+'App 5-Organics'!J114+'App 5-Organics'!N114</f>
        <v>10898.55</v>
      </c>
      <c r="J115" s="132">
        <f>'App 5-Organics'!G114+'App 5-Organics'!K114+'App 5-Organics'!O114</f>
        <v>10711.75</v>
      </c>
      <c r="K115" s="132">
        <f>'App 5-Organics'!H114+'App 5-Organics'!L114+'App 5-Organics'!P114</f>
        <v>186.81</v>
      </c>
      <c r="L115" s="334">
        <f>'App 6-Residual Waste'!F114+'App 6-Residual Waste'!P114+'App 6-Residual Waste'!W114</f>
        <v>16170.45</v>
      </c>
      <c r="M115" s="334">
        <f>'App 6-Residual Waste'!G114+'App 6-Residual Waste'!Q114+'App 6-Residual Waste'!X114</f>
        <v>0</v>
      </c>
      <c r="N115" s="334">
        <f>'App 6-Residual Waste'!H114+'App 6-Residual Waste'!R114+'App 6-Residual Waste'!Y114</f>
        <v>16170.45</v>
      </c>
      <c r="O115" s="332"/>
      <c r="P115" s="334">
        <f t="shared" si="4"/>
        <v>40996.179999999993</v>
      </c>
      <c r="Q115" s="334">
        <f t="shared" si="5"/>
        <v>23953.43</v>
      </c>
      <c r="R115" s="334">
        <f t="shared" si="6"/>
        <v>17042.760000000002</v>
      </c>
      <c r="S115" s="335">
        <f t="shared" si="7"/>
        <v>0.58428443820863318</v>
      </c>
    </row>
    <row r="116" spans="1:19" ht="15.75" x14ac:dyDescent="0.25">
      <c r="A116" s="127">
        <v>6400</v>
      </c>
      <c r="B116" s="128" t="s">
        <v>48</v>
      </c>
      <c r="C116" s="129" t="s">
        <v>6</v>
      </c>
      <c r="D116" s="130">
        <v>4</v>
      </c>
      <c r="E116" s="131"/>
      <c r="F116" s="132">
        <f>'App 4-Recyclables'!F115+'App 4-Recyclables'!J115+'App 4-Recyclables'!N115</f>
        <v>7613.1592559999999</v>
      </c>
      <c r="G116" s="132">
        <f>'App 4-Recyclables'!G115+'App 4-Recyclables'!K115+'App 4-Recyclables'!O115</f>
        <v>6971.4592560000001</v>
      </c>
      <c r="H116" s="132">
        <f>'App 4-Recyclables'!H115+'App 4-Recyclables'!L115+'App 4-Recyclables'!P115</f>
        <v>641.70000000000005</v>
      </c>
      <c r="I116" s="132">
        <f>'App 5-Organics'!F115+'App 5-Organics'!J115+'App 5-Organics'!N115</f>
        <v>3738.14</v>
      </c>
      <c r="J116" s="132">
        <f>'App 5-Organics'!G115+'App 5-Organics'!K115+'App 5-Organics'!O115</f>
        <v>3738.14</v>
      </c>
      <c r="K116" s="132">
        <f>'App 5-Organics'!H115+'App 5-Organics'!L115+'App 5-Organics'!P115</f>
        <v>0</v>
      </c>
      <c r="L116" s="334">
        <f>'App 6-Residual Waste'!F115+'App 6-Residual Waste'!P115+'App 6-Residual Waste'!W115</f>
        <v>30400.980000000003</v>
      </c>
      <c r="M116" s="334">
        <f>'App 6-Residual Waste'!G115+'App 6-Residual Waste'!Q115+'App 6-Residual Waste'!X115</f>
        <v>13346.15</v>
      </c>
      <c r="N116" s="334">
        <f>'App 6-Residual Waste'!H115+'App 6-Residual Waste'!R115+'App 6-Residual Waste'!Y115</f>
        <v>17054.830000000002</v>
      </c>
      <c r="O116" s="332"/>
      <c r="P116" s="334">
        <f t="shared" si="4"/>
        <v>41752.279256000002</v>
      </c>
      <c r="Q116" s="334">
        <f t="shared" si="5"/>
        <v>24055.749255999999</v>
      </c>
      <c r="R116" s="334">
        <f t="shared" si="6"/>
        <v>17696.530000000002</v>
      </c>
      <c r="S116" s="335">
        <f t="shared" si="7"/>
        <v>0.57615415696241479</v>
      </c>
    </row>
    <row r="117" spans="1:19" ht="15.75" x14ac:dyDescent="0.25">
      <c r="A117" s="127">
        <v>6470</v>
      </c>
      <c r="B117" s="128" t="s">
        <v>47</v>
      </c>
      <c r="C117" s="129" t="s">
        <v>3</v>
      </c>
      <c r="D117" s="130">
        <v>4</v>
      </c>
      <c r="E117" s="131"/>
      <c r="F117" s="132">
        <f>'App 4-Recyclables'!F116+'App 4-Recyclables'!J116+'App 4-Recyclables'!N116</f>
        <v>3856.11</v>
      </c>
      <c r="G117" s="132">
        <f>'App 4-Recyclables'!G116+'App 4-Recyclables'!K116+'App 4-Recyclables'!O116</f>
        <v>3502.11</v>
      </c>
      <c r="H117" s="132">
        <f>'App 4-Recyclables'!H116+'App 4-Recyclables'!L116+'App 4-Recyclables'!P116</f>
        <v>354</v>
      </c>
      <c r="I117" s="132">
        <f>'App 5-Organics'!F116+'App 5-Organics'!J116+'App 5-Organics'!N116</f>
        <v>4595.6000000000004</v>
      </c>
      <c r="J117" s="132">
        <f>'App 5-Organics'!G116+'App 5-Organics'!K116+'App 5-Organics'!O116</f>
        <v>4473.7199999999993</v>
      </c>
      <c r="K117" s="132">
        <f>'App 5-Organics'!H116+'App 5-Organics'!L116+'App 5-Organics'!P116</f>
        <v>121.89</v>
      </c>
      <c r="L117" s="334">
        <f>'App 6-Residual Waste'!F116+'App 6-Residual Waste'!P116+'App 6-Residual Waste'!W116</f>
        <v>8305</v>
      </c>
      <c r="M117" s="334">
        <f>'App 6-Residual Waste'!G116+'App 6-Residual Waste'!Q116+'App 6-Residual Waste'!X116</f>
        <v>0</v>
      </c>
      <c r="N117" s="334">
        <f>'App 6-Residual Waste'!H116+'App 6-Residual Waste'!R116+'App 6-Residual Waste'!Y116</f>
        <v>8305</v>
      </c>
      <c r="O117" s="332"/>
      <c r="P117" s="334">
        <f t="shared" si="4"/>
        <v>16756.71</v>
      </c>
      <c r="Q117" s="334">
        <f t="shared" si="5"/>
        <v>7975.83</v>
      </c>
      <c r="R117" s="334">
        <f t="shared" si="6"/>
        <v>8780.89</v>
      </c>
      <c r="S117" s="335">
        <f t="shared" si="7"/>
        <v>0.47597827974584511</v>
      </c>
    </row>
    <row r="118" spans="1:19" ht="15.75" x14ac:dyDescent="0.25">
      <c r="A118" s="127">
        <v>6550</v>
      </c>
      <c r="B118" s="128" t="s">
        <v>46</v>
      </c>
      <c r="C118" s="129" t="s">
        <v>8</v>
      </c>
      <c r="D118" s="130">
        <v>3</v>
      </c>
      <c r="E118" s="131"/>
      <c r="F118" s="132">
        <f>'App 4-Recyclables'!F117+'App 4-Recyclables'!J117+'App 4-Recyclables'!N117</f>
        <v>12460.245000000001</v>
      </c>
      <c r="G118" s="132">
        <f>'App 4-Recyclables'!G117+'App 4-Recyclables'!K117+'App 4-Recyclables'!O117</f>
        <v>11629.245000000001</v>
      </c>
      <c r="H118" s="132">
        <f>'App 4-Recyclables'!H117+'App 4-Recyclables'!L117+'App 4-Recyclables'!P117</f>
        <v>831</v>
      </c>
      <c r="I118" s="132">
        <f>'App 5-Organics'!F117+'App 5-Organics'!J117+'App 5-Organics'!N117</f>
        <v>6461</v>
      </c>
      <c r="J118" s="132">
        <f>'App 5-Organics'!G117+'App 5-Organics'!K117+'App 5-Organics'!O117</f>
        <v>6337</v>
      </c>
      <c r="K118" s="132">
        <f>'App 5-Organics'!H117+'App 5-Organics'!L117+'App 5-Organics'!P117</f>
        <v>124</v>
      </c>
      <c r="L118" s="334">
        <f>'App 6-Residual Waste'!F117+'App 6-Residual Waste'!P117+'App 6-Residual Waste'!W117</f>
        <v>29438</v>
      </c>
      <c r="M118" s="334">
        <f>'App 6-Residual Waste'!G117+'App 6-Residual Waste'!Q117+'App 6-Residual Waste'!X117</f>
        <v>8601</v>
      </c>
      <c r="N118" s="334">
        <f>'App 6-Residual Waste'!H117+'App 6-Residual Waste'!R117+'App 6-Residual Waste'!Y117</f>
        <v>20837</v>
      </c>
      <c r="O118" s="332"/>
      <c r="P118" s="334">
        <f t="shared" si="4"/>
        <v>48359.245000000003</v>
      </c>
      <c r="Q118" s="334">
        <f t="shared" si="5"/>
        <v>26567.245000000003</v>
      </c>
      <c r="R118" s="334">
        <f t="shared" si="6"/>
        <v>21792</v>
      </c>
      <c r="S118" s="335">
        <f t="shared" si="7"/>
        <v>0.5493726173764707</v>
      </c>
    </row>
    <row r="119" spans="1:19" ht="15.75" x14ac:dyDescent="0.25">
      <c r="A119" s="127">
        <v>6610</v>
      </c>
      <c r="B119" s="128" t="s">
        <v>45</v>
      </c>
      <c r="C119" s="129" t="s">
        <v>11</v>
      </c>
      <c r="D119" s="130">
        <v>4</v>
      </c>
      <c r="E119" s="131"/>
      <c r="F119" s="132">
        <f>'App 4-Recyclables'!F118+'App 4-Recyclables'!J118+'App 4-Recyclables'!N118</f>
        <v>3019.73</v>
      </c>
      <c r="G119" s="132">
        <f>'App 4-Recyclables'!G118+'App 4-Recyclables'!K118+'App 4-Recyclables'!O118</f>
        <v>2942.52</v>
      </c>
      <c r="H119" s="132">
        <f>'App 4-Recyclables'!H118+'App 4-Recyclables'!L118+'App 4-Recyclables'!P118</f>
        <v>77.209999999999994</v>
      </c>
      <c r="I119" s="132">
        <f>'App 5-Organics'!F118+'App 5-Organics'!J118+'App 5-Organics'!N118</f>
        <v>1537.8600000000001</v>
      </c>
      <c r="J119" s="132">
        <f>'App 5-Organics'!G118+'App 5-Organics'!K118+'App 5-Organics'!O118</f>
        <v>1457.1100000000001</v>
      </c>
      <c r="K119" s="132">
        <f>'App 5-Organics'!H118+'App 5-Organics'!L118+'App 5-Organics'!P118</f>
        <v>80.760000000000005</v>
      </c>
      <c r="L119" s="334">
        <f>'App 6-Residual Waste'!F118+'App 6-Residual Waste'!P118+'App 6-Residual Waste'!W118</f>
        <v>8321.93</v>
      </c>
      <c r="M119" s="334">
        <f>'App 6-Residual Waste'!G118+'App 6-Residual Waste'!Q118+'App 6-Residual Waste'!X118</f>
        <v>0</v>
      </c>
      <c r="N119" s="334">
        <f>'App 6-Residual Waste'!H118+'App 6-Residual Waste'!R118+'App 6-Residual Waste'!Y118</f>
        <v>8321.93</v>
      </c>
      <c r="O119" s="332"/>
      <c r="P119" s="334">
        <f t="shared" si="4"/>
        <v>12879.52</v>
      </c>
      <c r="Q119" s="334">
        <f t="shared" si="5"/>
        <v>4399.63</v>
      </c>
      <c r="R119" s="334">
        <f t="shared" si="6"/>
        <v>8479.9</v>
      </c>
      <c r="S119" s="335">
        <f t="shared" si="7"/>
        <v>0.34159891051840441</v>
      </c>
    </row>
    <row r="120" spans="1:19" ht="15.75" x14ac:dyDescent="0.25">
      <c r="A120" s="127">
        <v>6650</v>
      </c>
      <c r="B120" s="128" t="s">
        <v>44</v>
      </c>
      <c r="C120" s="129" t="s">
        <v>8</v>
      </c>
      <c r="D120" s="130">
        <v>3</v>
      </c>
      <c r="E120" s="131"/>
      <c r="F120" s="132">
        <f>'App 4-Recyclables'!F119+'App 4-Recyclables'!J119+'App 4-Recyclables'!N119</f>
        <v>8617</v>
      </c>
      <c r="G120" s="132">
        <f>'App 4-Recyclables'!G119+'App 4-Recyclables'!K119+'App 4-Recyclables'!O119</f>
        <v>7755</v>
      </c>
      <c r="H120" s="132">
        <f>'App 4-Recyclables'!H119+'App 4-Recyclables'!L119+'App 4-Recyclables'!P119</f>
        <v>862</v>
      </c>
      <c r="I120" s="132">
        <f>'App 5-Organics'!F119+'App 5-Organics'!J119+'App 5-Organics'!N119</f>
        <v>62</v>
      </c>
      <c r="J120" s="132">
        <f>'App 5-Organics'!G119+'App 5-Organics'!K119+'App 5-Organics'!O119</f>
        <v>62</v>
      </c>
      <c r="K120" s="132">
        <f>'App 5-Organics'!H119+'App 5-Organics'!L119+'App 5-Organics'!P119</f>
        <v>0</v>
      </c>
      <c r="L120" s="334">
        <f>'App 6-Residual Waste'!F119+'App 6-Residual Waste'!P119+'App 6-Residual Waste'!W119</f>
        <v>37386</v>
      </c>
      <c r="M120" s="334">
        <f>'App 6-Residual Waste'!G119+'App 6-Residual Waste'!Q119+'App 6-Residual Waste'!X119</f>
        <v>20071</v>
      </c>
      <c r="N120" s="334">
        <f>'App 6-Residual Waste'!H119+'App 6-Residual Waste'!R119+'App 6-Residual Waste'!Y119</f>
        <v>17315</v>
      </c>
      <c r="O120" s="332"/>
      <c r="P120" s="334">
        <f t="shared" si="4"/>
        <v>46065</v>
      </c>
      <c r="Q120" s="334">
        <f t="shared" si="5"/>
        <v>27888</v>
      </c>
      <c r="R120" s="334">
        <f t="shared" si="6"/>
        <v>18177</v>
      </c>
      <c r="S120" s="335">
        <f t="shared" si="7"/>
        <v>0.60540540540540544</v>
      </c>
    </row>
    <row r="121" spans="1:19" ht="15.75" x14ac:dyDescent="0.25">
      <c r="A121" s="133">
        <v>6700</v>
      </c>
      <c r="B121" s="134" t="s">
        <v>43</v>
      </c>
      <c r="C121" s="129" t="s">
        <v>8</v>
      </c>
      <c r="D121" s="130">
        <v>3</v>
      </c>
      <c r="E121" s="131"/>
      <c r="F121" s="132">
        <f>'App 4-Recyclables'!F120+'App 4-Recyclables'!J120+'App 4-Recyclables'!N120</f>
        <v>9761.85</v>
      </c>
      <c r="G121" s="132">
        <f>'App 4-Recyclables'!G120+'App 4-Recyclables'!K120+'App 4-Recyclables'!O120</f>
        <v>9281.85</v>
      </c>
      <c r="H121" s="132">
        <f>'App 4-Recyclables'!H120+'App 4-Recyclables'!L120+'App 4-Recyclables'!P120</f>
        <v>480</v>
      </c>
      <c r="I121" s="132">
        <f>'App 5-Organics'!F120+'App 5-Organics'!J120+'App 5-Organics'!N120</f>
        <v>8562.9599999999991</v>
      </c>
      <c r="J121" s="132">
        <f>'App 5-Organics'!G120+'App 5-Organics'!K120+'App 5-Organics'!O120</f>
        <v>8436.9599999999991</v>
      </c>
      <c r="K121" s="132">
        <f>'App 5-Organics'!H120+'App 5-Organics'!L120+'App 5-Organics'!P120</f>
        <v>126</v>
      </c>
      <c r="L121" s="334">
        <f>'App 6-Residual Waste'!F120+'App 6-Residual Waste'!P120+'App 6-Residual Waste'!W120</f>
        <v>26551</v>
      </c>
      <c r="M121" s="334">
        <f>'App 6-Residual Waste'!G120+'App 6-Residual Waste'!Q120+'App 6-Residual Waste'!X120</f>
        <v>686</v>
      </c>
      <c r="N121" s="334">
        <f>'App 6-Residual Waste'!H120+'App 6-Residual Waste'!R120+'App 6-Residual Waste'!Y120</f>
        <v>25865</v>
      </c>
      <c r="O121" s="332"/>
      <c r="P121" s="334">
        <f t="shared" si="4"/>
        <v>44875.81</v>
      </c>
      <c r="Q121" s="334">
        <f t="shared" si="5"/>
        <v>18404.809999999998</v>
      </c>
      <c r="R121" s="334">
        <f t="shared" si="6"/>
        <v>26471</v>
      </c>
      <c r="S121" s="335">
        <f t="shared" si="7"/>
        <v>0.41012763892172638</v>
      </c>
    </row>
    <row r="122" spans="1:19" ht="15.75" x14ac:dyDescent="0.25">
      <c r="A122" s="127">
        <v>6900</v>
      </c>
      <c r="B122" s="135" t="s">
        <v>42</v>
      </c>
      <c r="C122" s="129" t="s">
        <v>6</v>
      </c>
      <c r="D122" s="130">
        <v>4</v>
      </c>
      <c r="E122" s="131"/>
      <c r="F122" s="132">
        <f>'App 4-Recyclables'!F121+'App 4-Recyclables'!J121+'App 4-Recyclables'!N121</f>
        <v>7947.0181999999995</v>
      </c>
      <c r="G122" s="132">
        <f>'App 4-Recyclables'!G121+'App 4-Recyclables'!K121+'App 4-Recyclables'!O121</f>
        <v>7537.7281999999996</v>
      </c>
      <c r="H122" s="132">
        <f>'App 4-Recyclables'!H121+'App 4-Recyclables'!L121+'App 4-Recyclables'!P121</f>
        <v>409.29</v>
      </c>
      <c r="I122" s="132">
        <f>'App 5-Organics'!F121+'App 5-Organics'!J121+'App 5-Organics'!N121</f>
        <v>12708.439999999999</v>
      </c>
      <c r="J122" s="132">
        <f>'App 5-Organics'!G121+'App 5-Organics'!K121+'App 5-Organics'!O121</f>
        <v>12659.72</v>
      </c>
      <c r="K122" s="132">
        <f>'App 5-Organics'!H121+'App 5-Organics'!L121+'App 5-Organics'!P121</f>
        <v>48.72</v>
      </c>
      <c r="L122" s="334">
        <f>'App 6-Residual Waste'!F121+'App 6-Residual Waste'!P121+'App 6-Residual Waste'!W121</f>
        <v>22691.16</v>
      </c>
      <c r="M122" s="334">
        <f>'App 6-Residual Waste'!G121+'App 6-Residual Waste'!Q121+'App 6-Residual Waste'!X121</f>
        <v>1989.9</v>
      </c>
      <c r="N122" s="334">
        <f>'App 6-Residual Waste'!H121+'App 6-Residual Waste'!R121+'App 6-Residual Waste'!Y121</f>
        <v>20701.260000000002</v>
      </c>
      <c r="O122" s="332"/>
      <c r="P122" s="334">
        <f t="shared" si="4"/>
        <v>43346.618199999997</v>
      </c>
      <c r="Q122" s="334">
        <f t="shared" si="5"/>
        <v>22187.3482</v>
      </c>
      <c r="R122" s="334">
        <f t="shared" si="6"/>
        <v>21159.27</v>
      </c>
      <c r="S122" s="335">
        <f t="shared" si="7"/>
        <v>0.51185880516971916</v>
      </c>
    </row>
    <row r="123" spans="1:19" ht="15.75" x14ac:dyDescent="0.25">
      <c r="A123" s="127">
        <v>6950</v>
      </c>
      <c r="B123" s="128" t="s">
        <v>41</v>
      </c>
      <c r="C123" s="129" t="s">
        <v>6</v>
      </c>
      <c r="D123" s="130">
        <v>5</v>
      </c>
      <c r="E123" s="131"/>
      <c r="F123" s="132">
        <f>'App 4-Recyclables'!F122+'App 4-Recyclables'!J122+'App 4-Recyclables'!N122</f>
        <v>18125.099999999999</v>
      </c>
      <c r="G123" s="132">
        <f>'App 4-Recyclables'!G122+'App 4-Recyclables'!K122+'App 4-Recyclables'!O122</f>
        <v>17743.099999999999</v>
      </c>
      <c r="H123" s="132">
        <f>'App 4-Recyclables'!H122+'App 4-Recyclables'!L122+'App 4-Recyclables'!P122</f>
        <v>382</v>
      </c>
      <c r="I123" s="132">
        <f>'App 5-Organics'!F122+'App 5-Organics'!J122+'App 5-Organics'!N122</f>
        <v>10056.280000000001</v>
      </c>
      <c r="J123" s="132">
        <f>'App 5-Organics'!G122+'App 5-Organics'!K122+'App 5-Organics'!O122</f>
        <v>10056.280000000001</v>
      </c>
      <c r="K123" s="132">
        <f>'App 5-Organics'!H122+'App 5-Organics'!L122+'App 5-Organics'!P122</f>
        <v>0</v>
      </c>
      <c r="L123" s="334">
        <f>'App 6-Residual Waste'!F122+'App 6-Residual Waste'!P122+'App 6-Residual Waste'!W122</f>
        <v>32288.77</v>
      </c>
      <c r="M123" s="334">
        <f>'App 6-Residual Waste'!G122+'App 6-Residual Waste'!Q122+'App 6-Residual Waste'!X122</f>
        <v>464.42</v>
      </c>
      <c r="N123" s="334">
        <f>'App 6-Residual Waste'!H122+'App 6-Residual Waste'!R122+'App 6-Residual Waste'!Y122</f>
        <v>31824.35</v>
      </c>
      <c r="O123" s="332"/>
      <c r="P123" s="334">
        <f t="shared" si="4"/>
        <v>60470.149999999994</v>
      </c>
      <c r="Q123" s="334">
        <f t="shared" si="5"/>
        <v>28263.799999999996</v>
      </c>
      <c r="R123" s="334">
        <f t="shared" si="6"/>
        <v>32206.35</v>
      </c>
      <c r="S123" s="335">
        <f t="shared" si="7"/>
        <v>0.46740085810933163</v>
      </c>
    </row>
    <row r="124" spans="1:19" ht="15.75" x14ac:dyDescent="0.25">
      <c r="A124" s="127">
        <v>7000</v>
      </c>
      <c r="B124" s="128" t="s">
        <v>40</v>
      </c>
      <c r="C124" s="129" t="s">
        <v>11</v>
      </c>
      <c r="D124" s="130">
        <v>4</v>
      </c>
      <c r="E124" s="131"/>
      <c r="F124" s="132">
        <f>'App 4-Recyclables'!F123+'App 4-Recyclables'!J123+'App 4-Recyclables'!N123</f>
        <v>3577.1199999999994</v>
      </c>
      <c r="G124" s="132">
        <f>'App 4-Recyclables'!G123+'App 4-Recyclables'!K123+'App 4-Recyclables'!O123</f>
        <v>3525.4199999999996</v>
      </c>
      <c r="H124" s="132">
        <f>'App 4-Recyclables'!H123+'App 4-Recyclables'!L123+'App 4-Recyclables'!P123</f>
        <v>51.7</v>
      </c>
      <c r="I124" s="132">
        <f>'App 5-Organics'!F123+'App 5-Organics'!J123+'App 5-Organics'!N123</f>
        <v>792.3</v>
      </c>
      <c r="J124" s="132">
        <f>'App 5-Organics'!G123+'App 5-Organics'!K123+'App 5-Organics'!O123</f>
        <v>792.3</v>
      </c>
      <c r="K124" s="132">
        <f>'App 5-Organics'!H123+'App 5-Organics'!L123+'App 5-Organics'!P123</f>
        <v>0</v>
      </c>
      <c r="L124" s="334">
        <f>'App 6-Residual Waste'!F123+'App 6-Residual Waste'!P123+'App 6-Residual Waste'!W123</f>
        <v>11454.08</v>
      </c>
      <c r="M124" s="334">
        <f>'App 6-Residual Waste'!G123+'App 6-Residual Waste'!Q123+'App 6-Residual Waste'!X123</f>
        <v>1154</v>
      </c>
      <c r="N124" s="334">
        <f>'App 6-Residual Waste'!H123+'App 6-Residual Waste'!R123+'App 6-Residual Waste'!Y123</f>
        <v>10300.08</v>
      </c>
      <c r="O124" s="332"/>
      <c r="P124" s="334">
        <f t="shared" si="4"/>
        <v>15823.5</v>
      </c>
      <c r="Q124" s="334">
        <f t="shared" si="5"/>
        <v>5471.7199999999993</v>
      </c>
      <c r="R124" s="334">
        <f t="shared" si="6"/>
        <v>10351.780000000001</v>
      </c>
      <c r="S124" s="335">
        <f t="shared" si="7"/>
        <v>0.3457970739722564</v>
      </c>
    </row>
    <row r="125" spans="1:19" ht="15.75" x14ac:dyDescent="0.25">
      <c r="A125" s="127">
        <v>7050</v>
      </c>
      <c r="B125" s="128" t="s">
        <v>39</v>
      </c>
      <c r="C125" s="129" t="s">
        <v>3</v>
      </c>
      <c r="D125" s="130">
        <v>10</v>
      </c>
      <c r="E125" s="131"/>
      <c r="F125" s="132">
        <f>'App 4-Recyclables'!F124+'App 4-Recyclables'!J124+'App 4-Recyclables'!N124</f>
        <v>1676.8519999999999</v>
      </c>
      <c r="G125" s="132">
        <f>'App 4-Recyclables'!G124+'App 4-Recyclables'!K124+'App 4-Recyclables'!O124</f>
        <v>1559.8620000000001</v>
      </c>
      <c r="H125" s="132">
        <f>'App 4-Recyclables'!H124+'App 4-Recyclables'!L124+'App 4-Recyclables'!P124</f>
        <v>116.99</v>
      </c>
      <c r="I125" s="132">
        <f>'App 5-Organics'!F124+'App 5-Organics'!J124+'App 5-Organics'!N124</f>
        <v>522.72</v>
      </c>
      <c r="J125" s="132">
        <f>'App 5-Organics'!G124+'App 5-Organics'!K124+'App 5-Organics'!O124</f>
        <v>322.72000000000003</v>
      </c>
      <c r="K125" s="132">
        <f>'App 5-Organics'!H124+'App 5-Organics'!L124+'App 5-Organics'!P124</f>
        <v>200</v>
      </c>
      <c r="L125" s="334">
        <f>'App 6-Residual Waste'!F124+'App 6-Residual Waste'!P124+'App 6-Residual Waste'!W124</f>
        <v>1744.03</v>
      </c>
      <c r="M125" s="334">
        <f>'App 6-Residual Waste'!G124+'App 6-Residual Waste'!Q124+'App 6-Residual Waste'!X124</f>
        <v>0</v>
      </c>
      <c r="N125" s="334">
        <f>'App 6-Residual Waste'!H124+'App 6-Residual Waste'!R124+'App 6-Residual Waste'!Y124</f>
        <v>1744.03</v>
      </c>
      <c r="O125" s="332"/>
      <c r="P125" s="334">
        <f t="shared" si="4"/>
        <v>3943.6019999999999</v>
      </c>
      <c r="Q125" s="334">
        <f t="shared" si="5"/>
        <v>1882.5820000000001</v>
      </c>
      <c r="R125" s="334">
        <f t="shared" si="6"/>
        <v>2061.02</v>
      </c>
      <c r="S125" s="335">
        <f t="shared" si="7"/>
        <v>0.47737626667194105</v>
      </c>
    </row>
    <row r="126" spans="1:19" ht="15.75" x14ac:dyDescent="0.25">
      <c r="A126" s="127">
        <v>7100</v>
      </c>
      <c r="B126" s="128" t="s">
        <v>38</v>
      </c>
      <c r="C126" s="129" t="s">
        <v>8</v>
      </c>
      <c r="D126" s="130">
        <v>2</v>
      </c>
      <c r="E126" s="131"/>
      <c r="F126" s="132">
        <f>'App 4-Recyclables'!F125+'App 4-Recyclables'!J125+'App 4-Recyclables'!N125</f>
        <v>2733.99</v>
      </c>
      <c r="G126" s="132">
        <f>'App 4-Recyclables'!G125+'App 4-Recyclables'!K125+'App 4-Recyclables'!O125</f>
        <v>2396.89</v>
      </c>
      <c r="H126" s="132">
        <f>'App 4-Recyclables'!H125+'App 4-Recyclables'!L125+'App 4-Recyclables'!P125</f>
        <v>337.1</v>
      </c>
      <c r="I126" s="132">
        <f>'App 5-Organics'!F125+'App 5-Organics'!J125+'App 5-Organics'!N125</f>
        <v>1691</v>
      </c>
      <c r="J126" s="132">
        <f>'App 5-Organics'!G125+'App 5-Organics'!K125+'App 5-Organics'!O125</f>
        <v>1600.54</v>
      </c>
      <c r="K126" s="132">
        <f>'App 5-Organics'!H125+'App 5-Organics'!L125+'App 5-Organics'!P125</f>
        <v>90.47</v>
      </c>
      <c r="L126" s="334">
        <f>'App 6-Residual Waste'!F125+'App 6-Residual Waste'!P125+'App 6-Residual Waste'!W125</f>
        <v>8409.2000000000007</v>
      </c>
      <c r="M126" s="334">
        <f>'App 6-Residual Waste'!G125+'App 6-Residual Waste'!Q125+'App 6-Residual Waste'!X125</f>
        <v>0</v>
      </c>
      <c r="N126" s="334">
        <f>'App 6-Residual Waste'!H125+'App 6-Residual Waste'!R125+'App 6-Residual Waste'!Y125</f>
        <v>8409.2000000000007</v>
      </c>
      <c r="O126" s="332"/>
      <c r="P126" s="334">
        <f t="shared" si="4"/>
        <v>12834.19</v>
      </c>
      <c r="Q126" s="334">
        <f t="shared" si="5"/>
        <v>3997.43</v>
      </c>
      <c r="R126" s="334">
        <f t="shared" si="6"/>
        <v>8836.77</v>
      </c>
      <c r="S126" s="335">
        <f t="shared" si="7"/>
        <v>0.3114672604971564</v>
      </c>
    </row>
    <row r="127" spans="1:19" ht="15.75" x14ac:dyDescent="0.25">
      <c r="A127" s="127">
        <v>7150</v>
      </c>
      <c r="B127" s="128" t="s">
        <v>37</v>
      </c>
      <c r="C127" s="129" t="s">
        <v>8</v>
      </c>
      <c r="D127" s="130">
        <v>3</v>
      </c>
      <c r="E127" s="131"/>
      <c r="F127" s="132">
        <f>'App 4-Recyclables'!F126+'App 4-Recyclables'!J126+'App 4-Recyclables'!N126</f>
        <v>26931</v>
      </c>
      <c r="G127" s="132">
        <f>'App 4-Recyclables'!G126+'App 4-Recyclables'!K126+'App 4-Recyclables'!O126</f>
        <v>25584.01</v>
      </c>
      <c r="H127" s="132">
        <f>'App 4-Recyclables'!H126+'App 4-Recyclables'!L126+'App 4-Recyclables'!P126</f>
        <v>1346.99</v>
      </c>
      <c r="I127" s="132">
        <f>'App 5-Organics'!F126+'App 5-Organics'!J126+'App 5-Organics'!N126</f>
        <v>26156</v>
      </c>
      <c r="J127" s="132">
        <f>'App 5-Organics'!G126+'App 5-Organics'!K126+'App 5-Organics'!O126</f>
        <v>24756.66</v>
      </c>
      <c r="K127" s="132">
        <f>'App 5-Organics'!H126+'App 5-Organics'!L126+'App 5-Organics'!P126</f>
        <v>1399.35</v>
      </c>
      <c r="L127" s="334">
        <f>'App 6-Residual Waste'!F126+'App 6-Residual Waste'!P126+'App 6-Residual Waste'!W126</f>
        <v>48574</v>
      </c>
      <c r="M127" s="334">
        <f>'App 6-Residual Waste'!G126+'App 6-Residual Waste'!Q126+'App 6-Residual Waste'!X126</f>
        <v>0</v>
      </c>
      <c r="N127" s="334">
        <f>'App 6-Residual Waste'!H126+'App 6-Residual Waste'!R126+'App 6-Residual Waste'!Y126</f>
        <v>48574</v>
      </c>
      <c r="O127" s="332"/>
      <c r="P127" s="334">
        <f t="shared" si="4"/>
        <v>101661</v>
      </c>
      <c r="Q127" s="334">
        <f t="shared" si="5"/>
        <v>50340.67</v>
      </c>
      <c r="R127" s="334">
        <f t="shared" si="6"/>
        <v>51320.34</v>
      </c>
      <c r="S127" s="335">
        <f t="shared" si="7"/>
        <v>0.49518173144076882</v>
      </c>
    </row>
    <row r="128" spans="1:19" ht="15.75" x14ac:dyDescent="0.25">
      <c r="A128" s="127">
        <v>7210</v>
      </c>
      <c r="B128" s="128" t="s">
        <v>36</v>
      </c>
      <c r="C128" s="129" t="s">
        <v>8</v>
      </c>
      <c r="D128" s="130">
        <v>1</v>
      </c>
      <c r="E128" s="131"/>
      <c r="F128" s="132">
        <f>'App 4-Recyclables'!F127+'App 4-Recyclables'!J127+'App 4-Recyclables'!N127</f>
        <v>15550.94</v>
      </c>
      <c r="G128" s="132">
        <f>'App 4-Recyclables'!G127+'App 4-Recyclables'!K127+'App 4-Recyclables'!O127</f>
        <v>14091.76</v>
      </c>
      <c r="H128" s="132">
        <f>'App 4-Recyclables'!H127+'App 4-Recyclables'!L127+'App 4-Recyclables'!P127</f>
        <v>1459.18</v>
      </c>
      <c r="I128" s="132">
        <f>'App 5-Organics'!F127+'App 5-Organics'!J127+'App 5-Organics'!N127</f>
        <v>2151.6</v>
      </c>
      <c r="J128" s="132">
        <f>'App 5-Organics'!G127+'App 5-Organics'!K127+'App 5-Organics'!O127</f>
        <v>2036.49</v>
      </c>
      <c r="K128" s="132">
        <f>'App 5-Organics'!H127+'App 5-Organics'!L127+'App 5-Organics'!P127</f>
        <v>115.12</v>
      </c>
      <c r="L128" s="334">
        <f>'App 6-Residual Waste'!F127+'App 6-Residual Waste'!P127+'App 6-Residual Waste'!W127</f>
        <v>45827.46</v>
      </c>
      <c r="M128" s="334">
        <f>'App 6-Residual Waste'!G127+'App 6-Residual Waste'!Q127+'App 6-Residual Waste'!X127</f>
        <v>25579.49</v>
      </c>
      <c r="N128" s="334">
        <f>'App 6-Residual Waste'!H127+'App 6-Residual Waste'!R127+'App 6-Residual Waste'!Y127</f>
        <v>20247.97</v>
      </c>
      <c r="O128" s="332"/>
      <c r="P128" s="334">
        <f t="shared" si="4"/>
        <v>63530</v>
      </c>
      <c r="Q128" s="334">
        <f t="shared" si="5"/>
        <v>41707.740000000005</v>
      </c>
      <c r="R128" s="334">
        <f t="shared" si="6"/>
        <v>21822.27</v>
      </c>
      <c r="S128" s="335">
        <f t="shared" si="7"/>
        <v>0.65650464347552351</v>
      </c>
    </row>
    <row r="129" spans="1:19" ht="15.75" x14ac:dyDescent="0.25">
      <c r="A129" s="127">
        <v>7310</v>
      </c>
      <c r="B129" s="128" t="s">
        <v>35</v>
      </c>
      <c r="C129" s="129" t="s">
        <v>3</v>
      </c>
      <c r="D129" s="130">
        <v>4</v>
      </c>
      <c r="E129" s="131"/>
      <c r="F129" s="132">
        <f>'App 4-Recyclables'!F128+'App 4-Recyclables'!J128+'App 4-Recyclables'!N128</f>
        <v>7591.7500000000009</v>
      </c>
      <c r="G129" s="132">
        <f>'App 4-Recyclables'!G128+'App 4-Recyclables'!K128+'App 4-Recyclables'!O128</f>
        <v>6927.6500000000005</v>
      </c>
      <c r="H129" s="132">
        <f>'App 4-Recyclables'!H128+'App 4-Recyclables'!L128+'App 4-Recyclables'!P128</f>
        <v>664.1</v>
      </c>
      <c r="I129" s="132">
        <f>'App 5-Organics'!F128+'App 5-Organics'!J128+'App 5-Organics'!N128</f>
        <v>8317.76</v>
      </c>
      <c r="J129" s="132">
        <f>'App 5-Organics'!G128+'App 5-Organics'!K128+'App 5-Organics'!O128</f>
        <v>8103.14</v>
      </c>
      <c r="K129" s="132">
        <f>'App 5-Organics'!H128+'App 5-Organics'!L128+'App 5-Organics'!P128</f>
        <v>214.63</v>
      </c>
      <c r="L129" s="334">
        <f>'App 6-Residual Waste'!F128+'App 6-Residual Waste'!P128+'App 6-Residual Waste'!W128</f>
        <v>14615.63</v>
      </c>
      <c r="M129" s="334">
        <f>'App 6-Residual Waste'!G128+'App 6-Residual Waste'!Q128+'App 6-Residual Waste'!X128</f>
        <v>0</v>
      </c>
      <c r="N129" s="334">
        <f>'App 6-Residual Waste'!H128+'App 6-Residual Waste'!R128+'App 6-Residual Waste'!Y128</f>
        <v>14615.63</v>
      </c>
      <c r="O129" s="332"/>
      <c r="P129" s="334">
        <f t="shared" si="4"/>
        <v>30525.14</v>
      </c>
      <c r="Q129" s="334">
        <f t="shared" si="5"/>
        <v>15030.79</v>
      </c>
      <c r="R129" s="334">
        <f t="shared" si="6"/>
        <v>15494.359999999999</v>
      </c>
      <c r="S129" s="335">
        <f t="shared" si="7"/>
        <v>0.49240691443184215</v>
      </c>
    </row>
    <row r="130" spans="1:19" ht="15.75" x14ac:dyDescent="0.25">
      <c r="A130" s="127">
        <v>7350</v>
      </c>
      <c r="B130" s="128" t="s">
        <v>34</v>
      </c>
      <c r="C130" s="129" t="s">
        <v>3</v>
      </c>
      <c r="D130" s="130">
        <v>10</v>
      </c>
      <c r="E130" s="131"/>
      <c r="F130" s="132">
        <f>'App 4-Recyclables'!F129+'App 4-Recyclables'!J129+'App 4-Recyclables'!N129</f>
        <v>419.8</v>
      </c>
      <c r="G130" s="132">
        <f>'App 4-Recyclables'!G129+'App 4-Recyclables'!K129+'App 4-Recyclables'!O129</f>
        <v>414.8</v>
      </c>
      <c r="H130" s="132">
        <f>'App 4-Recyclables'!H129+'App 4-Recyclables'!L129+'App 4-Recyclables'!P129</f>
        <v>5</v>
      </c>
      <c r="I130" s="132">
        <f>'App 5-Organics'!F129+'App 5-Organics'!J129+'App 5-Organics'!N129</f>
        <v>50</v>
      </c>
      <c r="J130" s="132">
        <f>'App 5-Organics'!G129+'App 5-Organics'!K129+'App 5-Organics'!O129</f>
        <v>50</v>
      </c>
      <c r="K130" s="132">
        <f>'App 5-Organics'!H129+'App 5-Organics'!L129+'App 5-Organics'!P129</f>
        <v>0</v>
      </c>
      <c r="L130" s="334">
        <f>'App 6-Residual Waste'!F129+'App 6-Residual Waste'!P129+'App 6-Residual Waste'!W129</f>
        <v>3740</v>
      </c>
      <c r="M130" s="334">
        <f>'App 6-Residual Waste'!G129+'App 6-Residual Waste'!Q129+'App 6-Residual Waste'!X129</f>
        <v>30</v>
      </c>
      <c r="N130" s="334">
        <f>'App 6-Residual Waste'!H129+'App 6-Residual Waste'!R129+'App 6-Residual Waste'!Y129</f>
        <v>3710</v>
      </c>
      <c r="O130" s="332"/>
      <c r="P130" s="334">
        <f t="shared" si="4"/>
        <v>4209.8</v>
      </c>
      <c r="Q130" s="334">
        <f t="shared" si="5"/>
        <v>494.8</v>
      </c>
      <c r="R130" s="334">
        <f t="shared" si="6"/>
        <v>3715</v>
      </c>
      <c r="S130" s="335">
        <f t="shared" si="7"/>
        <v>0.11753527483490903</v>
      </c>
    </row>
    <row r="131" spans="1:19" ht="15.75" x14ac:dyDescent="0.25">
      <c r="A131" s="127">
        <v>7400</v>
      </c>
      <c r="B131" s="128" t="s">
        <v>33</v>
      </c>
      <c r="C131" s="129" t="s">
        <v>3</v>
      </c>
      <c r="D131" s="130">
        <v>10</v>
      </c>
      <c r="E131" s="131"/>
      <c r="F131" s="132">
        <f>'App 4-Recyclables'!F130+'App 4-Recyclables'!J130+'App 4-Recyclables'!N130</f>
        <v>438.5</v>
      </c>
      <c r="G131" s="132">
        <f>'App 4-Recyclables'!G130+'App 4-Recyclables'!K130+'App 4-Recyclables'!O130</f>
        <v>438.5</v>
      </c>
      <c r="H131" s="132">
        <f>'App 4-Recyclables'!H130+'App 4-Recyclables'!L130+'App 4-Recyclables'!P130</f>
        <v>0</v>
      </c>
      <c r="I131" s="132">
        <f>'App 5-Organics'!F130+'App 5-Organics'!J130+'App 5-Organics'!N130</f>
        <v>1900</v>
      </c>
      <c r="J131" s="132">
        <f>'App 5-Organics'!G130+'App 5-Organics'!K130+'App 5-Organics'!O130</f>
        <v>1900</v>
      </c>
      <c r="K131" s="132">
        <f>'App 5-Organics'!H130+'App 5-Organics'!L130+'App 5-Organics'!P130</f>
        <v>0</v>
      </c>
      <c r="L131" s="334">
        <f>'App 6-Residual Waste'!F130+'App 6-Residual Waste'!P130+'App 6-Residual Waste'!W130</f>
        <v>1799</v>
      </c>
      <c r="M131" s="334">
        <f>'App 6-Residual Waste'!G130+'App 6-Residual Waste'!Q130+'App 6-Residual Waste'!X130</f>
        <v>0</v>
      </c>
      <c r="N131" s="334">
        <f>'App 6-Residual Waste'!H130+'App 6-Residual Waste'!R130+'App 6-Residual Waste'!Y130</f>
        <v>1799</v>
      </c>
      <c r="O131" s="332"/>
      <c r="P131" s="334">
        <f t="shared" si="4"/>
        <v>4137.5</v>
      </c>
      <c r="Q131" s="334">
        <f t="shared" si="5"/>
        <v>2338.5</v>
      </c>
      <c r="R131" s="334">
        <f t="shared" si="6"/>
        <v>1799</v>
      </c>
      <c r="S131" s="335">
        <f t="shared" si="7"/>
        <v>0.5651963746223565</v>
      </c>
    </row>
    <row r="132" spans="1:19" ht="15.75" x14ac:dyDescent="0.25">
      <c r="A132" s="127">
        <v>7450</v>
      </c>
      <c r="B132" s="128" t="s">
        <v>32</v>
      </c>
      <c r="C132" s="129" t="s">
        <v>3</v>
      </c>
      <c r="D132" s="130">
        <v>9</v>
      </c>
      <c r="E132" s="131"/>
      <c r="F132" s="132">
        <f>'App 4-Recyclables'!F131+'App 4-Recyclables'!J131+'App 4-Recyclables'!N131</f>
        <v>348</v>
      </c>
      <c r="G132" s="132">
        <f>'App 4-Recyclables'!G131+'App 4-Recyclables'!K131+'App 4-Recyclables'!O131</f>
        <v>305</v>
      </c>
      <c r="H132" s="132">
        <f>'App 4-Recyclables'!H131+'App 4-Recyclables'!L131+'App 4-Recyclables'!P131</f>
        <v>43</v>
      </c>
      <c r="I132" s="132">
        <f>'App 5-Organics'!F131+'App 5-Organics'!J131+'App 5-Organics'!N131</f>
        <v>0</v>
      </c>
      <c r="J132" s="132">
        <f>'App 5-Organics'!G131+'App 5-Organics'!K131+'App 5-Organics'!O131</f>
        <v>0</v>
      </c>
      <c r="K132" s="132">
        <f>'App 5-Organics'!H131+'App 5-Organics'!L131+'App 5-Organics'!P131</f>
        <v>0</v>
      </c>
      <c r="L132" s="334">
        <f>'App 6-Residual Waste'!F131+'App 6-Residual Waste'!P131+'App 6-Residual Waste'!W131</f>
        <v>1302</v>
      </c>
      <c r="M132" s="334">
        <f>'App 6-Residual Waste'!G131+'App 6-Residual Waste'!Q131+'App 6-Residual Waste'!X131</f>
        <v>0</v>
      </c>
      <c r="N132" s="334">
        <f>'App 6-Residual Waste'!H131+'App 6-Residual Waste'!R131+'App 6-Residual Waste'!Y131</f>
        <v>1302</v>
      </c>
      <c r="O132" s="332"/>
      <c r="P132" s="334">
        <f t="shared" si="4"/>
        <v>1650</v>
      </c>
      <c r="Q132" s="334">
        <f t="shared" si="5"/>
        <v>305</v>
      </c>
      <c r="R132" s="334">
        <f t="shared" si="6"/>
        <v>1345</v>
      </c>
      <c r="S132" s="335">
        <f t="shared" si="7"/>
        <v>0.18484848484848485</v>
      </c>
    </row>
    <row r="133" spans="1:19" ht="15.75" x14ac:dyDescent="0.25">
      <c r="A133" s="127">
        <v>7510</v>
      </c>
      <c r="B133" s="128" t="s">
        <v>31</v>
      </c>
      <c r="C133" s="129" t="s">
        <v>3</v>
      </c>
      <c r="D133" s="130">
        <v>11</v>
      </c>
      <c r="E133" s="131"/>
      <c r="F133" s="132">
        <f>'App 4-Recyclables'!F132+'App 4-Recyclables'!J132+'App 4-Recyclables'!N132</f>
        <v>791</v>
      </c>
      <c r="G133" s="132">
        <f>'App 4-Recyclables'!G132+'App 4-Recyclables'!K132+'App 4-Recyclables'!O132</f>
        <v>758.09</v>
      </c>
      <c r="H133" s="132">
        <f>'App 4-Recyclables'!H132+'App 4-Recyclables'!L132+'App 4-Recyclables'!P132</f>
        <v>32.909999999999997</v>
      </c>
      <c r="I133" s="132">
        <f>'App 5-Organics'!F132+'App 5-Organics'!J132+'App 5-Organics'!N132</f>
        <v>2000</v>
      </c>
      <c r="J133" s="132">
        <f>'App 5-Organics'!G132+'App 5-Organics'!K132+'App 5-Organics'!O132</f>
        <v>2000</v>
      </c>
      <c r="K133" s="132">
        <f>'App 5-Organics'!H132+'App 5-Organics'!L132+'App 5-Organics'!P132</f>
        <v>0</v>
      </c>
      <c r="L133" s="334">
        <f>'App 6-Residual Waste'!F132+'App 6-Residual Waste'!P132+'App 6-Residual Waste'!W132</f>
        <v>2400</v>
      </c>
      <c r="M133" s="334">
        <f>'App 6-Residual Waste'!G132+'App 6-Residual Waste'!Q132+'App 6-Residual Waste'!X132</f>
        <v>0</v>
      </c>
      <c r="N133" s="334">
        <f>'App 6-Residual Waste'!H132+'App 6-Residual Waste'!R132+'App 6-Residual Waste'!Y132</f>
        <v>2400</v>
      </c>
      <c r="O133" s="332"/>
      <c r="P133" s="334">
        <f t="shared" si="4"/>
        <v>5191</v>
      </c>
      <c r="Q133" s="334">
        <f t="shared" si="5"/>
        <v>2758.09</v>
      </c>
      <c r="R133" s="334">
        <f t="shared" si="6"/>
        <v>2432.91</v>
      </c>
      <c r="S133" s="335">
        <f t="shared" si="7"/>
        <v>0.53132151801194383</v>
      </c>
    </row>
    <row r="134" spans="1:19" ht="15.75" x14ac:dyDescent="0.25">
      <c r="A134" s="127">
        <v>7550</v>
      </c>
      <c r="B134" s="128" t="s">
        <v>30</v>
      </c>
      <c r="C134" s="129" t="s">
        <v>11</v>
      </c>
      <c r="D134" s="130">
        <v>5</v>
      </c>
      <c r="E134" s="131"/>
      <c r="F134" s="132">
        <f>'App 4-Recyclables'!F133+'App 4-Recyclables'!J133+'App 4-Recyclables'!N133</f>
        <v>10082.4</v>
      </c>
      <c r="G134" s="132">
        <f>'App 4-Recyclables'!G133+'App 4-Recyclables'!K133+'App 4-Recyclables'!O133</f>
        <v>9676.6299999999992</v>
      </c>
      <c r="H134" s="132">
        <f>'App 4-Recyclables'!H133+'App 4-Recyclables'!L133+'App 4-Recyclables'!P133</f>
        <v>405.77</v>
      </c>
      <c r="I134" s="132">
        <f>'App 5-Organics'!F133+'App 5-Organics'!J133+'App 5-Organics'!N133</f>
        <v>9045</v>
      </c>
      <c r="J134" s="132">
        <f>'App 5-Organics'!G133+'App 5-Organics'!K133+'App 5-Organics'!O133</f>
        <v>8740.59</v>
      </c>
      <c r="K134" s="132">
        <f>'App 5-Organics'!H133+'App 5-Organics'!L133+'App 5-Organics'!P133</f>
        <v>304.42</v>
      </c>
      <c r="L134" s="334">
        <f>'App 6-Residual Waste'!F133+'App 6-Residual Waste'!P133+'App 6-Residual Waste'!W133</f>
        <v>21446</v>
      </c>
      <c r="M134" s="334">
        <f>'App 6-Residual Waste'!G133+'App 6-Residual Waste'!Q133+'App 6-Residual Waste'!X133</f>
        <v>0</v>
      </c>
      <c r="N134" s="334">
        <f>'App 6-Residual Waste'!H133+'App 6-Residual Waste'!R133+'App 6-Residual Waste'!Y133</f>
        <v>21446</v>
      </c>
      <c r="O134" s="332"/>
      <c r="P134" s="334">
        <f t="shared" ref="P134:P156" si="8">F134+I134+L134</f>
        <v>40573.4</v>
      </c>
      <c r="Q134" s="334">
        <f t="shared" ref="Q134:Q156" si="9">G134+J134+M134</f>
        <v>18417.22</v>
      </c>
      <c r="R134" s="334">
        <f t="shared" ref="R134:R156" si="10">H134+K134+N134</f>
        <v>22156.19</v>
      </c>
      <c r="S134" s="335">
        <f t="shared" si="7"/>
        <v>0.45392350653383745</v>
      </c>
    </row>
    <row r="135" spans="1:19" ht="15.75" x14ac:dyDescent="0.25">
      <c r="A135" s="127">
        <v>7620</v>
      </c>
      <c r="B135" s="128" t="s">
        <v>29</v>
      </c>
      <c r="C135" s="129" t="s">
        <v>11</v>
      </c>
      <c r="D135" s="130">
        <v>11</v>
      </c>
      <c r="E135" s="131"/>
      <c r="F135" s="132">
        <f>'App 4-Recyclables'!F134+'App 4-Recyclables'!J134+'App 4-Recyclables'!N134</f>
        <v>2102.3360000000002</v>
      </c>
      <c r="G135" s="132">
        <f>'App 4-Recyclables'!G134+'App 4-Recyclables'!K134+'App 4-Recyclables'!O134</f>
        <v>1990.7759999999998</v>
      </c>
      <c r="H135" s="132">
        <f>'App 4-Recyclables'!H134+'App 4-Recyclables'!L134+'App 4-Recyclables'!P134</f>
        <v>111.56</v>
      </c>
      <c r="I135" s="132">
        <f>'App 5-Organics'!F134+'App 5-Organics'!J134+'App 5-Organics'!N134</f>
        <v>1347</v>
      </c>
      <c r="J135" s="132">
        <f>'App 5-Organics'!G134+'App 5-Organics'!K134+'App 5-Organics'!O134</f>
        <v>1347</v>
      </c>
      <c r="K135" s="132">
        <f>'App 5-Organics'!H134+'App 5-Organics'!L134+'App 5-Organics'!P134</f>
        <v>0</v>
      </c>
      <c r="L135" s="334">
        <f>'App 6-Residual Waste'!F134+'App 6-Residual Waste'!P134+'App 6-Residual Waste'!W134</f>
        <v>12676</v>
      </c>
      <c r="M135" s="334">
        <f>'App 6-Residual Waste'!G134+'App 6-Residual Waste'!Q134+'App 6-Residual Waste'!X134</f>
        <v>2065</v>
      </c>
      <c r="N135" s="334">
        <f>'App 6-Residual Waste'!H134+'App 6-Residual Waste'!R134+'App 6-Residual Waste'!Y134</f>
        <v>10611</v>
      </c>
      <c r="O135" s="332"/>
      <c r="P135" s="334">
        <f t="shared" si="8"/>
        <v>16125.335999999999</v>
      </c>
      <c r="Q135" s="334">
        <f t="shared" si="9"/>
        <v>5402.7759999999998</v>
      </c>
      <c r="R135" s="334">
        <f t="shared" si="10"/>
        <v>10722.56</v>
      </c>
      <c r="S135" s="335">
        <f t="shared" ref="S135:S156" si="11">Q135/P135</f>
        <v>0.33504889448505137</v>
      </c>
    </row>
    <row r="136" spans="1:19" ht="15.75" x14ac:dyDescent="0.25">
      <c r="A136" s="127">
        <v>7640</v>
      </c>
      <c r="B136" s="128" t="s">
        <v>28</v>
      </c>
      <c r="C136" s="129" t="s">
        <v>3</v>
      </c>
      <c r="D136" s="130">
        <v>10</v>
      </c>
      <c r="E136" s="131"/>
      <c r="F136" s="132">
        <f>'App 4-Recyclables'!F135+'App 4-Recyclables'!J135+'App 4-Recyclables'!N135</f>
        <v>520</v>
      </c>
      <c r="G136" s="132">
        <f>'App 4-Recyclables'!G135+'App 4-Recyclables'!K135+'App 4-Recyclables'!O135</f>
        <v>498.37</v>
      </c>
      <c r="H136" s="132">
        <f>'App 4-Recyclables'!H135+'App 4-Recyclables'!L135+'App 4-Recyclables'!P135</f>
        <v>21.63</v>
      </c>
      <c r="I136" s="132">
        <f>'App 5-Organics'!F135+'App 5-Organics'!J135+'App 5-Organics'!N135</f>
        <v>0</v>
      </c>
      <c r="J136" s="132">
        <f>'App 5-Organics'!G135+'App 5-Organics'!K135+'App 5-Organics'!O135</f>
        <v>0</v>
      </c>
      <c r="K136" s="132">
        <f>'App 5-Organics'!H135+'App 5-Organics'!L135+'App 5-Organics'!P135</f>
        <v>0</v>
      </c>
      <c r="L136" s="334">
        <f>'App 6-Residual Waste'!F135+'App 6-Residual Waste'!P135+'App 6-Residual Waste'!W135</f>
        <v>1200</v>
      </c>
      <c r="M136" s="334">
        <f>'App 6-Residual Waste'!G135+'App 6-Residual Waste'!Q135+'App 6-Residual Waste'!X135</f>
        <v>0</v>
      </c>
      <c r="N136" s="334">
        <f>'App 6-Residual Waste'!H135+'App 6-Residual Waste'!R135+'App 6-Residual Waste'!Y135</f>
        <v>1200</v>
      </c>
      <c r="O136" s="332"/>
      <c r="P136" s="334">
        <f t="shared" si="8"/>
        <v>1720</v>
      </c>
      <c r="Q136" s="334">
        <f t="shared" si="9"/>
        <v>498.37</v>
      </c>
      <c r="R136" s="334">
        <f t="shared" si="10"/>
        <v>1221.6300000000001</v>
      </c>
      <c r="S136" s="335">
        <f t="shared" si="11"/>
        <v>0.28975000000000001</v>
      </c>
    </row>
    <row r="137" spans="1:19" ht="15.75" x14ac:dyDescent="0.25">
      <c r="A137" s="127">
        <v>7650</v>
      </c>
      <c r="B137" s="128" t="s">
        <v>27</v>
      </c>
      <c r="C137" s="129" t="s">
        <v>3</v>
      </c>
      <c r="D137" s="130">
        <v>10</v>
      </c>
      <c r="E137" s="131"/>
      <c r="F137" s="132">
        <f>'App 4-Recyclables'!F136+'App 4-Recyclables'!J136+'App 4-Recyclables'!N136</f>
        <v>1223.8824299999999</v>
      </c>
      <c r="G137" s="132">
        <f>'App 4-Recyclables'!G136+'App 4-Recyclables'!K136+'App 4-Recyclables'!O136</f>
        <v>1110.7124299999998</v>
      </c>
      <c r="H137" s="132">
        <f>'App 4-Recyclables'!H136+'App 4-Recyclables'!L136+'App 4-Recyclables'!P136</f>
        <v>113.17</v>
      </c>
      <c r="I137" s="132">
        <f>'App 5-Organics'!F136+'App 5-Organics'!J136+'App 5-Organics'!N136</f>
        <v>13.59</v>
      </c>
      <c r="J137" s="132">
        <f>'App 5-Organics'!G136+'App 5-Organics'!K136+'App 5-Organics'!O136</f>
        <v>12.77</v>
      </c>
      <c r="K137" s="132">
        <f>'App 5-Organics'!H136+'App 5-Organics'!L136+'App 5-Organics'!P136</f>
        <v>0.83</v>
      </c>
      <c r="L137" s="334">
        <f>'App 6-Residual Waste'!F136+'App 6-Residual Waste'!P136+'App 6-Residual Waste'!W136</f>
        <v>3457.2000000000003</v>
      </c>
      <c r="M137" s="334">
        <f>'App 6-Residual Waste'!G136+'App 6-Residual Waste'!Q136+'App 6-Residual Waste'!X136</f>
        <v>1</v>
      </c>
      <c r="N137" s="334">
        <f>'App 6-Residual Waste'!H136+'App 6-Residual Waste'!R136+'App 6-Residual Waste'!Y136</f>
        <v>3456.2000000000003</v>
      </c>
      <c r="O137" s="332"/>
      <c r="P137" s="334">
        <f t="shared" si="8"/>
        <v>4694.6724300000005</v>
      </c>
      <c r="Q137" s="334">
        <f t="shared" si="9"/>
        <v>1124.4824299999998</v>
      </c>
      <c r="R137" s="334">
        <f t="shared" si="10"/>
        <v>3570.2000000000003</v>
      </c>
      <c r="S137" s="335">
        <f t="shared" si="11"/>
        <v>0.23952308638496417</v>
      </c>
    </row>
    <row r="138" spans="1:19" ht="15.75" x14ac:dyDescent="0.25">
      <c r="A138" s="127">
        <v>7700</v>
      </c>
      <c r="B138" s="128" t="s">
        <v>26</v>
      </c>
      <c r="C138" s="129" t="s">
        <v>3</v>
      </c>
      <c r="D138" s="130">
        <v>8</v>
      </c>
      <c r="E138" s="131"/>
      <c r="F138" s="132">
        <f>'App 4-Recyclables'!F137+'App 4-Recyclables'!J137+'App 4-Recyclables'!N137</f>
        <v>13</v>
      </c>
      <c r="G138" s="132">
        <f>'App 4-Recyclables'!G137+'App 4-Recyclables'!K137+'App 4-Recyclables'!O137</f>
        <v>13</v>
      </c>
      <c r="H138" s="132">
        <f>'App 4-Recyclables'!H137+'App 4-Recyclables'!L137+'App 4-Recyclables'!P137</f>
        <v>0</v>
      </c>
      <c r="I138" s="132">
        <f>'App 5-Organics'!F137+'App 5-Organics'!J137+'App 5-Organics'!N137</f>
        <v>2000</v>
      </c>
      <c r="J138" s="132">
        <f>'App 5-Organics'!G137+'App 5-Organics'!K137+'App 5-Organics'!O137</f>
        <v>2000</v>
      </c>
      <c r="K138" s="132">
        <f>'App 5-Organics'!H137+'App 5-Organics'!L137+'App 5-Organics'!P137</f>
        <v>0</v>
      </c>
      <c r="L138" s="334">
        <f>'App 6-Residual Waste'!F137+'App 6-Residual Waste'!P137+'App 6-Residual Waste'!W137</f>
        <v>321</v>
      </c>
      <c r="M138" s="334">
        <f>'App 6-Residual Waste'!G137+'App 6-Residual Waste'!Q137+'App 6-Residual Waste'!X137</f>
        <v>0</v>
      </c>
      <c r="N138" s="334">
        <f>'App 6-Residual Waste'!H137+'App 6-Residual Waste'!R137+'App 6-Residual Waste'!Y137</f>
        <v>321</v>
      </c>
      <c r="O138" s="332"/>
      <c r="P138" s="334">
        <f t="shared" si="8"/>
        <v>2334</v>
      </c>
      <c r="Q138" s="334">
        <f t="shared" si="9"/>
        <v>2013</v>
      </c>
      <c r="R138" s="334">
        <f t="shared" si="10"/>
        <v>321</v>
      </c>
      <c r="S138" s="335">
        <f t="shared" si="11"/>
        <v>0.86246786632390748</v>
      </c>
    </row>
    <row r="139" spans="1:19" ht="15.75" x14ac:dyDescent="0.25">
      <c r="A139" s="127">
        <v>7750</v>
      </c>
      <c r="B139" s="128" t="s">
        <v>25</v>
      </c>
      <c r="C139" s="129" t="s">
        <v>3</v>
      </c>
      <c r="D139" s="130">
        <v>4</v>
      </c>
      <c r="E139" s="131"/>
      <c r="F139" s="132">
        <f>'App 4-Recyclables'!F138+'App 4-Recyclables'!J138+'App 4-Recyclables'!N138</f>
        <v>7365.5199999999995</v>
      </c>
      <c r="G139" s="132">
        <f>'App 4-Recyclables'!G138+'App 4-Recyclables'!K138+'App 4-Recyclables'!O138</f>
        <v>5398.71</v>
      </c>
      <c r="H139" s="132">
        <f>'App 4-Recyclables'!H138+'App 4-Recyclables'!L138+'App 4-Recyclables'!P138</f>
        <v>1966.8100000000002</v>
      </c>
      <c r="I139" s="132">
        <f>'App 5-Organics'!F138+'App 5-Organics'!J138+'App 5-Organics'!N138</f>
        <v>8403.69</v>
      </c>
      <c r="J139" s="132">
        <f>'App 5-Organics'!G138+'App 5-Organics'!K138+'App 5-Organics'!O138</f>
        <v>7995.45</v>
      </c>
      <c r="K139" s="132">
        <f>'App 5-Organics'!H138+'App 5-Organics'!L138+'App 5-Organics'!P138</f>
        <v>408.25</v>
      </c>
      <c r="L139" s="334">
        <f>'App 6-Residual Waste'!F138+'App 6-Residual Waste'!P138+'App 6-Residual Waste'!W138</f>
        <v>13118.99</v>
      </c>
      <c r="M139" s="334">
        <f>'App 6-Residual Waste'!G138+'App 6-Residual Waste'!Q138+'App 6-Residual Waste'!X138</f>
        <v>0</v>
      </c>
      <c r="N139" s="334">
        <f>'App 6-Residual Waste'!H138+'App 6-Residual Waste'!R138+'App 6-Residual Waste'!Y138</f>
        <v>13118.99</v>
      </c>
      <c r="O139" s="332"/>
      <c r="P139" s="334">
        <f t="shared" si="8"/>
        <v>28888.199999999997</v>
      </c>
      <c r="Q139" s="334">
        <f t="shared" si="9"/>
        <v>13394.16</v>
      </c>
      <c r="R139" s="334">
        <f t="shared" si="10"/>
        <v>15494.05</v>
      </c>
      <c r="S139" s="335">
        <f t="shared" si="11"/>
        <v>0.46365505638980625</v>
      </c>
    </row>
    <row r="140" spans="1:19" ht="15.75" x14ac:dyDescent="0.25">
      <c r="A140" s="127">
        <v>7800</v>
      </c>
      <c r="B140" s="128" t="s">
        <v>24</v>
      </c>
      <c r="C140" s="129" t="s">
        <v>3</v>
      </c>
      <c r="D140" s="130">
        <v>9</v>
      </c>
      <c r="E140" s="131"/>
      <c r="F140" s="132">
        <f>'App 4-Recyclables'!F139+'App 4-Recyclables'!J139+'App 4-Recyclables'!N139</f>
        <v>374.26</v>
      </c>
      <c r="G140" s="132">
        <f>'App 4-Recyclables'!G139+'App 4-Recyclables'!K139+'App 4-Recyclables'!O139</f>
        <v>359.39</v>
      </c>
      <c r="H140" s="132">
        <f>'App 4-Recyclables'!H139+'App 4-Recyclables'!L139+'App 4-Recyclables'!P139</f>
        <v>14.87</v>
      </c>
      <c r="I140" s="132">
        <f>'App 5-Organics'!F139+'App 5-Organics'!J139+'App 5-Organics'!N139</f>
        <v>125.75</v>
      </c>
      <c r="J140" s="132">
        <f>'App 5-Organics'!G139+'App 5-Organics'!K139+'App 5-Organics'!O139</f>
        <v>125.75</v>
      </c>
      <c r="K140" s="132">
        <f>'App 5-Organics'!H139+'App 5-Organics'!L139+'App 5-Organics'!P139</f>
        <v>0</v>
      </c>
      <c r="L140" s="334">
        <f>'App 6-Residual Waste'!F139+'App 6-Residual Waste'!P139+'App 6-Residual Waste'!W139</f>
        <v>675.62</v>
      </c>
      <c r="M140" s="334">
        <f>'App 6-Residual Waste'!G139+'App 6-Residual Waste'!Q139+'App 6-Residual Waste'!X139</f>
        <v>0</v>
      </c>
      <c r="N140" s="334">
        <f>'App 6-Residual Waste'!H139+'App 6-Residual Waste'!R139+'App 6-Residual Waste'!Y139</f>
        <v>675.62</v>
      </c>
      <c r="O140" s="332"/>
      <c r="P140" s="334">
        <f t="shared" si="8"/>
        <v>1175.6300000000001</v>
      </c>
      <c r="Q140" s="334">
        <f t="shared" si="9"/>
        <v>485.14</v>
      </c>
      <c r="R140" s="334">
        <f t="shared" si="10"/>
        <v>690.49</v>
      </c>
      <c r="S140" s="335">
        <f t="shared" si="11"/>
        <v>0.41266384831962433</v>
      </c>
    </row>
    <row r="141" spans="1:19" ht="15.75" x14ac:dyDescent="0.25">
      <c r="A141" s="127">
        <v>7850</v>
      </c>
      <c r="B141" s="128" t="s">
        <v>23</v>
      </c>
      <c r="C141" s="129" t="s">
        <v>3</v>
      </c>
      <c r="D141" s="130">
        <v>9</v>
      </c>
      <c r="E141" s="131"/>
      <c r="F141" s="132">
        <f>'App 4-Recyclables'!F140+'App 4-Recyclables'!J140+'App 4-Recyclables'!N140</f>
        <v>437.20000000000005</v>
      </c>
      <c r="G141" s="132">
        <f>'App 4-Recyclables'!G140+'App 4-Recyclables'!K140+'App 4-Recyclables'!O140</f>
        <v>387.33000000000004</v>
      </c>
      <c r="H141" s="132">
        <f>'App 4-Recyclables'!H140+'App 4-Recyclables'!L140+'App 4-Recyclables'!P140</f>
        <v>49.87</v>
      </c>
      <c r="I141" s="132">
        <f>'App 5-Organics'!F140+'App 5-Organics'!J140+'App 5-Organics'!N140</f>
        <v>933.33999999999992</v>
      </c>
      <c r="J141" s="132">
        <f>'App 5-Organics'!G140+'App 5-Organics'!K140+'App 5-Organics'!O140</f>
        <v>864.04</v>
      </c>
      <c r="K141" s="132">
        <f>'App 5-Organics'!H140+'App 5-Organics'!L140+'App 5-Organics'!P140</f>
        <v>69.3</v>
      </c>
      <c r="L141" s="334">
        <f>'App 6-Residual Waste'!F140+'App 6-Residual Waste'!P140+'App 6-Residual Waste'!W140</f>
        <v>744.46</v>
      </c>
      <c r="M141" s="334">
        <f>'App 6-Residual Waste'!G140+'App 6-Residual Waste'!Q140+'App 6-Residual Waste'!X140</f>
        <v>0</v>
      </c>
      <c r="N141" s="334">
        <f>'App 6-Residual Waste'!H140+'App 6-Residual Waste'!R140+'App 6-Residual Waste'!Y140</f>
        <v>744.46</v>
      </c>
      <c r="O141" s="332"/>
      <c r="P141" s="334">
        <f t="shared" si="8"/>
        <v>2115</v>
      </c>
      <c r="Q141" s="334">
        <f t="shared" si="9"/>
        <v>1251.3699999999999</v>
      </c>
      <c r="R141" s="334">
        <f t="shared" si="10"/>
        <v>863.63</v>
      </c>
      <c r="S141" s="335">
        <f t="shared" si="11"/>
        <v>0.59166430260047276</v>
      </c>
    </row>
    <row r="142" spans="1:19" ht="15.75" x14ac:dyDescent="0.25">
      <c r="A142" s="127">
        <v>7900</v>
      </c>
      <c r="B142" s="128" t="s">
        <v>22</v>
      </c>
      <c r="C142" s="129" t="s">
        <v>3</v>
      </c>
      <c r="D142" s="130">
        <v>10</v>
      </c>
      <c r="E142" s="131"/>
      <c r="F142" s="132">
        <f>'App 4-Recyclables'!F141+'App 4-Recyclables'!J141+'App 4-Recyclables'!N141</f>
        <v>300</v>
      </c>
      <c r="G142" s="132">
        <f>'App 4-Recyclables'!G141+'App 4-Recyclables'!K141+'App 4-Recyclables'!O141</f>
        <v>0</v>
      </c>
      <c r="H142" s="132">
        <f>'App 4-Recyclables'!H141+'App 4-Recyclables'!L141+'App 4-Recyclables'!P141</f>
        <v>300</v>
      </c>
      <c r="I142" s="132">
        <f>'App 5-Organics'!F141+'App 5-Organics'!J141+'App 5-Organics'!N141</f>
        <v>0</v>
      </c>
      <c r="J142" s="132">
        <f>'App 5-Organics'!G141+'App 5-Organics'!K141+'App 5-Organics'!O141</f>
        <v>0</v>
      </c>
      <c r="K142" s="132">
        <f>'App 5-Organics'!H141+'App 5-Organics'!L141+'App 5-Organics'!P141</f>
        <v>0</v>
      </c>
      <c r="L142" s="334">
        <f>'App 6-Residual Waste'!F141+'App 6-Residual Waste'!P141+'App 6-Residual Waste'!W141</f>
        <v>1600</v>
      </c>
      <c r="M142" s="334">
        <f>'App 6-Residual Waste'!G141+'App 6-Residual Waste'!Q141+'App 6-Residual Waste'!X141</f>
        <v>0</v>
      </c>
      <c r="N142" s="334">
        <f>'App 6-Residual Waste'!H141+'App 6-Residual Waste'!R141+'App 6-Residual Waste'!Y141</f>
        <v>1600</v>
      </c>
      <c r="O142" s="332"/>
      <c r="P142" s="334">
        <f t="shared" si="8"/>
        <v>1900</v>
      </c>
      <c r="Q142" s="334">
        <f t="shared" si="9"/>
        <v>0</v>
      </c>
      <c r="R142" s="334">
        <f t="shared" si="10"/>
        <v>1900</v>
      </c>
      <c r="S142" s="335">
        <f t="shared" si="11"/>
        <v>0</v>
      </c>
    </row>
    <row r="143" spans="1:19" ht="15.75" x14ac:dyDescent="0.25">
      <c r="A143" s="127">
        <v>7950</v>
      </c>
      <c r="B143" s="128" t="s">
        <v>21</v>
      </c>
      <c r="C143" s="129" t="s">
        <v>3</v>
      </c>
      <c r="D143" s="130">
        <v>9</v>
      </c>
      <c r="E143" s="131"/>
      <c r="F143" s="132">
        <f>'App 4-Recyclables'!F142+'App 4-Recyclables'!J142+'App 4-Recyclables'!N142</f>
        <v>2.04</v>
      </c>
      <c r="G143" s="132">
        <f>'App 4-Recyclables'!G142+'App 4-Recyclables'!K142+'App 4-Recyclables'!O142</f>
        <v>2.04</v>
      </c>
      <c r="H143" s="132">
        <f>'App 4-Recyclables'!H142+'App 4-Recyclables'!L142+'App 4-Recyclables'!P142</f>
        <v>0</v>
      </c>
      <c r="I143" s="132">
        <f>'App 5-Organics'!F142+'App 5-Organics'!J142+'App 5-Organics'!N142</f>
        <v>520</v>
      </c>
      <c r="J143" s="132">
        <f>'App 5-Organics'!G142+'App 5-Organics'!K142+'App 5-Organics'!O142</f>
        <v>0</v>
      </c>
      <c r="K143" s="132">
        <f>'App 5-Organics'!H142+'App 5-Organics'!L142+'App 5-Organics'!P142</f>
        <v>520</v>
      </c>
      <c r="L143" s="334">
        <f>'App 6-Residual Waste'!F142+'App 6-Residual Waste'!P142+'App 6-Residual Waste'!W142</f>
        <v>800</v>
      </c>
      <c r="M143" s="334">
        <f>'App 6-Residual Waste'!G142+'App 6-Residual Waste'!Q142+'App 6-Residual Waste'!X142</f>
        <v>0</v>
      </c>
      <c r="N143" s="334">
        <f>'App 6-Residual Waste'!H142+'App 6-Residual Waste'!R142+'App 6-Residual Waste'!Y142</f>
        <v>800</v>
      </c>
      <c r="O143" s="332"/>
      <c r="P143" s="334">
        <f t="shared" si="8"/>
        <v>1322.04</v>
      </c>
      <c r="Q143" s="334">
        <f t="shared" si="9"/>
        <v>2.04</v>
      </c>
      <c r="R143" s="334">
        <f t="shared" si="10"/>
        <v>1320</v>
      </c>
      <c r="S143" s="335">
        <f t="shared" si="11"/>
        <v>1.5430698012163021E-3</v>
      </c>
    </row>
    <row r="144" spans="1:19" ht="15.75" x14ac:dyDescent="0.25">
      <c r="A144" s="127">
        <v>8000</v>
      </c>
      <c r="B144" s="135" t="s">
        <v>20</v>
      </c>
      <c r="C144" s="129" t="s">
        <v>8</v>
      </c>
      <c r="D144" s="130">
        <v>3</v>
      </c>
      <c r="E144" s="131"/>
      <c r="F144" s="132">
        <f>'App 4-Recyclables'!F143+'App 4-Recyclables'!J143+'App 4-Recyclables'!N143</f>
        <v>17047</v>
      </c>
      <c r="G144" s="132">
        <f>'App 4-Recyclables'!G143+'App 4-Recyclables'!K143+'App 4-Recyclables'!O143</f>
        <v>16486.059999999998</v>
      </c>
      <c r="H144" s="132">
        <f>'App 4-Recyclables'!H143+'App 4-Recyclables'!L143+'App 4-Recyclables'!P143</f>
        <v>560.94000000000005</v>
      </c>
      <c r="I144" s="132">
        <f>'App 5-Organics'!F143+'App 5-Organics'!J143+'App 5-Organics'!N143</f>
        <v>19710</v>
      </c>
      <c r="J144" s="132">
        <f>'App 5-Organics'!G143+'App 5-Organics'!K143+'App 5-Organics'!O143</f>
        <v>18967.16</v>
      </c>
      <c r="K144" s="132">
        <f>'App 5-Organics'!H143+'App 5-Organics'!L143+'App 5-Organics'!P143</f>
        <v>742.85</v>
      </c>
      <c r="L144" s="334">
        <f>'App 6-Residual Waste'!F143+'App 6-Residual Waste'!P143+'App 6-Residual Waste'!W143</f>
        <v>33264</v>
      </c>
      <c r="M144" s="334">
        <f>'App 6-Residual Waste'!G143+'App 6-Residual Waste'!Q143+'App 6-Residual Waste'!X143</f>
        <v>0</v>
      </c>
      <c r="N144" s="334">
        <f>'App 6-Residual Waste'!H143+'App 6-Residual Waste'!R143+'App 6-Residual Waste'!Y143</f>
        <v>33264</v>
      </c>
      <c r="O144" s="332"/>
      <c r="P144" s="334">
        <f t="shared" si="8"/>
        <v>70021</v>
      </c>
      <c r="Q144" s="334">
        <f t="shared" si="9"/>
        <v>35453.22</v>
      </c>
      <c r="R144" s="334">
        <f t="shared" si="10"/>
        <v>34567.79</v>
      </c>
      <c r="S144" s="335">
        <f t="shared" si="11"/>
        <v>0.50632267462618363</v>
      </c>
    </row>
    <row r="145" spans="1:19" ht="15.75" x14ac:dyDescent="0.25">
      <c r="A145" s="127">
        <v>8020</v>
      </c>
      <c r="B145" s="128" t="s">
        <v>19</v>
      </c>
      <c r="C145" s="129" t="s">
        <v>3</v>
      </c>
      <c r="D145" s="130">
        <v>11</v>
      </c>
      <c r="E145" s="131"/>
      <c r="F145" s="132">
        <f>'App 4-Recyclables'!F144+'App 4-Recyclables'!J144+'App 4-Recyclables'!N144</f>
        <v>533.20000000000005</v>
      </c>
      <c r="G145" s="132">
        <f>'App 4-Recyclables'!G144+'App 4-Recyclables'!K144+'App 4-Recyclables'!O144</f>
        <v>523.22</v>
      </c>
      <c r="H145" s="132">
        <f>'App 4-Recyclables'!H144+'App 4-Recyclables'!L144+'App 4-Recyclables'!P144</f>
        <v>9.98</v>
      </c>
      <c r="I145" s="132">
        <f>'App 5-Organics'!F144+'App 5-Organics'!J144+'App 5-Organics'!N144</f>
        <v>0</v>
      </c>
      <c r="J145" s="132">
        <f>'App 5-Organics'!G144+'App 5-Organics'!K144+'App 5-Organics'!O144</f>
        <v>0</v>
      </c>
      <c r="K145" s="132">
        <f>'App 5-Organics'!H144+'App 5-Organics'!L144+'App 5-Organics'!P144</f>
        <v>0</v>
      </c>
      <c r="L145" s="334">
        <f>'App 6-Residual Waste'!F144+'App 6-Residual Waste'!P144+'App 6-Residual Waste'!W144</f>
        <v>1556</v>
      </c>
      <c r="M145" s="334">
        <f>'App 6-Residual Waste'!G144+'App 6-Residual Waste'!Q144+'App 6-Residual Waste'!X144</f>
        <v>0</v>
      </c>
      <c r="N145" s="334">
        <f>'App 6-Residual Waste'!H144+'App 6-Residual Waste'!R144+'App 6-Residual Waste'!Y144</f>
        <v>1556</v>
      </c>
      <c r="O145" s="332"/>
      <c r="P145" s="334">
        <f t="shared" si="8"/>
        <v>2089.1999999999998</v>
      </c>
      <c r="Q145" s="334">
        <f t="shared" si="9"/>
        <v>523.22</v>
      </c>
      <c r="R145" s="334">
        <f t="shared" si="10"/>
        <v>1565.98</v>
      </c>
      <c r="S145" s="335">
        <f t="shared" si="11"/>
        <v>0.25044035994639102</v>
      </c>
    </row>
    <row r="146" spans="1:19" ht="15.75" x14ac:dyDescent="0.25">
      <c r="A146" s="127">
        <v>8050</v>
      </c>
      <c r="B146" s="128" t="s">
        <v>18</v>
      </c>
      <c r="C146" s="129" t="s">
        <v>8</v>
      </c>
      <c r="D146" s="130">
        <v>2</v>
      </c>
      <c r="E146" s="131"/>
      <c r="F146" s="132">
        <f>'App 4-Recyclables'!F145+'App 4-Recyclables'!J145+'App 4-Recyclables'!N145</f>
        <v>6958.5</v>
      </c>
      <c r="G146" s="132">
        <f>'App 4-Recyclables'!G145+'App 4-Recyclables'!K145+'App 4-Recyclables'!O145</f>
        <v>6512.26</v>
      </c>
      <c r="H146" s="132">
        <f>'App 4-Recyclables'!H145+'App 4-Recyclables'!L145+'App 4-Recyclables'!P145</f>
        <v>446.24</v>
      </c>
      <c r="I146" s="132">
        <f>'App 5-Organics'!F145+'App 5-Organics'!J145+'App 5-Organics'!N145</f>
        <v>2079.7199999999998</v>
      </c>
      <c r="J146" s="132">
        <f>'App 5-Organics'!G145+'App 5-Organics'!K145+'App 5-Organics'!O145</f>
        <v>1968.46</v>
      </c>
      <c r="K146" s="132">
        <f>'App 5-Organics'!H145+'App 5-Organics'!L145+'App 5-Organics'!P145</f>
        <v>111.27000000000001</v>
      </c>
      <c r="L146" s="334">
        <f>'App 6-Residual Waste'!F145+'App 6-Residual Waste'!P145+'App 6-Residual Waste'!W145</f>
        <v>15860</v>
      </c>
      <c r="M146" s="334">
        <f>'App 6-Residual Waste'!G145+'App 6-Residual Waste'!Q145+'App 6-Residual Waste'!X145</f>
        <v>0</v>
      </c>
      <c r="N146" s="334">
        <f>'App 6-Residual Waste'!H145+'App 6-Residual Waste'!R145+'App 6-Residual Waste'!Y145</f>
        <v>15860</v>
      </c>
      <c r="O146" s="332"/>
      <c r="P146" s="334">
        <f t="shared" si="8"/>
        <v>24898.22</v>
      </c>
      <c r="Q146" s="334">
        <f t="shared" si="9"/>
        <v>8480.7200000000012</v>
      </c>
      <c r="R146" s="334">
        <f t="shared" si="10"/>
        <v>16417.509999999998</v>
      </c>
      <c r="S146" s="335">
        <f t="shared" si="11"/>
        <v>0.34061551388010874</v>
      </c>
    </row>
    <row r="147" spans="1:19" ht="15.75" x14ac:dyDescent="0.25">
      <c r="A147" s="127">
        <v>8100</v>
      </c>
      <c r="B147" s="128" t="s">
        <v>17</v>
      </c>
      <c r="C147" s="129" t="s">
        <v>3</v>
      </c>
      <c r="D147" s="130">
        <v>9</v>
      </c>
      <c r="E147" s="131"/>
      <c r="F147" s="132">
        <f>'App 4-Recyclables'!F146+'App 4-Recyclables'!J146+'App 4-Recyclables'!N146</f>
        <v>242.64936</v>
      </c>
      <c r="G147" s="132">
        <f>'App 4-Recyclables'!G146+'App 4-Recyclables'!K146+'App 4-Recyclables'!O146</f>
        <v>223.64936</v>
      </c>
      <c r="H147" s="132">
        <f>'App 4-Recyclables'!H146+'App 4-Recyclables'!L146+'App 4-Recyclables'!P146</f>
        <v>19</v>
      </c>
      <c r="I147" s="132">
        <f>'App 5-Organics'!F146+'App 5-Organics'!J146+'App 5-Organics'!N146</f>
        <v>0</v>
      </c>
      <c r="J147" s="132">
        <f>'App 5-Organics'!G146+'App 5-Organics'!K146+'App 5-Organics'!O146</f>
        <v>0</v>
      </c>
      <c r="K147" s="132">
        <f>'App 5-Organics'!H146+'App 5-Organics'!L146+'App 5-Organics'!P146</f>
        <v>0</v>
      </c>
      <c r="L147" s="334">
        <f>'App 6-Residual Waste'!F146+'App 6-Residual Waste'!P146+'App 6-Residual Waste'!W146</f>
        <v>625</v>
      </c>
      <c r="M147" s="334">
        <f>'App 6-Residual Waste'!G146+'App 6-Residual Waste'!Q146+'App 6-Residual Waste'!X146</f>
        <v>0</v>
      </c>
      <c r="N147" s="334">
        <f>'App 6-Residual Waste'!H146+'App 6-Residual Waste'!R146+'App 6-Residual Waste'!Y146</f>
        <v>625</v>
      </c>
      <c r="O147" s="332"/>
      <c r="P147" s="334">
        <f t="shared" si="8"/>
        <v>867.64936</v>
      </c>
      <c r="Q147" s="334">
        <f t="shared" si="9"/>
        <v>223.64936</v>
      </c>
      <c r="R147" s="334">
        <f t="shared" si="10"/>
        <v>644</v>
      </c>
      <c r="S147" s="335">
        <f t="shared" si="11"/>
        <v>0.25776468042343742</v>
      </c>
    </row>
    <row r="148" spans="1:19" ht="15.75" x14ac:dyDescent="0.25">
      <c r="A148" s="127">
        <v>8150</v>
      </c>
      <c r="B148" s="128" t="s">
        <v>16</v>
      </c>
      <c r="C148" s="129" t="s">
        <v>3</v>
      </c>
      <c r="D148" s="130">
        <v>10</v>
      </c>
      <c r="E148" s="131"/>
      <c r="F148" s="132">
        <f>'App 4-Recyclables'!F147+'App 4-Recyclables'!J147+'App 4-Recyclables'!N147</f>
        <v>470.42</v>
      </c>
      <c r="G148" s="132">
        <f>'App 4-Recyclables'!G147+'App 4-Recyclables'!K147+'App 4-Recyclables'!O147</f>
        <v>461.42</v>
      </c>
      <c r="H148" s="132">
        <f>'App 4-Recyclables'!H147+'App 4-Recyclables'!L147+'App 4-Recyclables'!P147</f>
        <v>9</v>
      </c>
      <c r="I148" s="132">
        <f>'App 5-Organics'!F147+'App 5-Organics'!J147+'App 5-Organics'!N147</f>
        <v>63</v>
      </c>
      <c r="J148" s="132">
        <f>'App 5-Organics'!G147+'App 5-Organics'!K147+'App 5-Organics'!O147</f>
        <v>63</v>
      </c>
      <c r="K148" s="132">
        <f>'App 5-Organics'!H147+'App 5-Organics'!L147+'App 5-Organics'!P147</f>
        <v>0</v>
      </c>
      <c r="L148" s="334">
        <f>'App 6-Residual Waste'!F147+'App 6-Residual Waste'!P147+'App 6-Residual Waste'!W147</f>
        <v>4440</v>
      </c>
      <c r="M148" s="334">
        <f>'App 6-Residual Waste'!G147+'App 6-Residual Waste'!Q147+'App 6-Residual Waste'!X147</f>
        <v>0</v>
      </c>
      <c r="N148" s="334">
        <f>'App 6-Residual Waste'!H147+'App 6-Residual Waste'!R147+'App 6-Residual Waste'!Y147</f>
        <v>4440</v>
      </c>
      <c r="O148" s="332"/>
      <c r="P148" s="334">
        <f t="shared" si="8"/>
        <v>4973.42</v>
      </c>
      <c r="Q148" s="334">
        <f t="shared" si="9"/>
        <v>524.42000000000007</v>
      </c>
      <c r="R148" s="334">
        <f t="shared" si="10"/>
        <v>4449</v>
      </c>
      <c r="S148" s="335">
        <f t="shared" si="11"/>
        <v>0.10544454319160659</v>
      </c>
    </row>
    <row r="149" spans="1:19" ht="15.75" x14ac:dyDescent="0.25">
      <c r="A149" s="127">
        <v>8200</v>
      </c>
      <c r="B149" s="128" t="s">
        <v>15</v>
      </c>
      <c r="C149" s="129" t="s">
        <v>3</v>
      </c>
      <c r="D149" s="130">
        <v>10</v>
      </c>
      <c r="E149" s="131"/>
      <c r="F149" s="132">
        <f>'App 4-Recyclables'!F148+'App 4-Recyclables'!J148+'App 4-Recyclables'!N148</f>
        <v>10.4</v>
      </c>
      <c r="G149" s="132">
        <f>'App 4-Recyclables'!G148+'App 4-Recyclables'!K148+'App 4-Recyclables'!O148</f>
        <v>0</v>
      </c>
      <c r="H149" s="132">
        <f>'App 4-Recyclables'!H148+'App 4-Recyclables'!L148+'App 4-Recyclables'!P148</f>
        <v>10.4</v>
      </c>
      <c r="I149" s="132">
        <f>'App 5-Organics'!F148+'App 5-Organics'!J148+'App 5-Organics'!N148</f>
        <v>413</v>
      </c>
      <c r="J149" s="132">
        <f>'App 5-Organics'!G148+'App 5-Organics'!K148+'App 5-Organics'!O148</f>
        <v>0</v>
      </c>
      <c r="K149" s="132">
        <f>'App 5-Organics'!H148+'App 5-Organics'!L148+'App 5-Organics'!P148</f>
        <v>413</v>
      </c>
      <c r="L149" s="334">
        <f>'App 6-Residual Waste'!F148+'App 6-Residual Waste'!P148+'App 6-Residual Waste'!W148</f>
        <v>3148</v>
      </c>
      <c r="M149" s="334">
        <f>'App 6-Residual Waste'!G148+'App 6-Residual Waste'!Q148+'App 6-Residual Waste'!X148</f>
        <v>0</v>
      </c>
      <c r="N149" s="334">
        <f>'App 6-Residual Waste'!H148+'App 6-Residual Waste'!R148+'App 6-Residual Waste'!Y148</f>
        <v>3148</v>
      </c>
      <c r="O149" s="332"/>
      <c r="P149" s="334">
        <f t="shared" si="8"/>
        <v>3571.4</v>
      </c>
      <c r="Q149" s="334">
        <f t="shared" si="9"/>
        <v>0</v>
      </c>
      <c r="R149" s="334">
        <f t="shared" si="10"/>
        <v>3571.4</v>
      </c>
      <c r="S149" s="335">
        <f t="shared" si="11"/>
        <v>0</v>
      </c>
    </row>
    <row r="150" spans="1:19" ht="15.75" x14ac:dyDescent="0.25">
      <c r="A150" s="127">
        <v>8250</v>
      </c>
      <c r="B150" s="128" t="s">
        <v>14</v>
      </c>
      <c r="C150" s="129" t="s">
        <v>8</v>
      </c>
      <c r="D150" s="130">
        <v>2</v>
      </c>
      <c r="E150" s="131"/>
      <c r="F150" s="132">
        <f>'App 4-Recyclables'!F149+'App 4-Recyclables'!J149+'App 4-Recyclables'!N149</f>
        <v>7165</v>
      </c>
      <c r="G150" s="132">
        <f>'App 4-Recyclables'!G149+'App 4-Recyclables'!K149+'App 4-Recyclables'!O149</f>
        <v>6768</v>
      </c>
      <c r="H150" s="132">
        <f>'App 4-Recyclables'!H149+'App 4-Recyclables'!L149+'App 4-Recyclables'!P149</f>
        <v>397</v>
      </c>
      <c r="I150" s="132">
        <f>'App 5-Organics'!F149+'App 5-Organics'!J149+'App 5-Organics'!N149</f>
        <v>6207.2</v>
      </c>
      <c r="J150" s="132">
        <f>'App 5-Organics'!G149+'App 5-Organics'!K149+'App 5-Organics'!O149</f>
        <v>5875.12</v>
      </c>
      <c r="K150" s="132">
        <f>'App 5-Organics'!H149+'App 5-Organics'!L149+'App 5-Organics'!P149</f>
        <v>332.09</v>
      </c>
      <c r="L150" s="334">
        <f>'App 6-Residual Waste'!F149+'App 6-Residual Waste'!P149+'App 6-Residual Waste'!W149</f>
        <v>17845</v>
      </c>
      <c r="M150" s="334">
        <f>'App 6-Residual Waste'!G149+'App 6-Residual Waste'!Q149+'App 6-Residual Waste'!X149</f>
        <v>6192</v>
      </c>
      <c r="N150" s="334">
        <f>'App 6-Residual Waste'!H149+'App 6-Residual Waste'!R149+'App 6-Residual Waste'!Y149</f>
        <v>11653</v>
      </c>
      <c r="O150" s="332"/>
      <c r="P150" s="334">
        <f t="shared" si="8"/>
        <v>31217.200000000001</v>
      </c>
      <c r="Q150" s="334">
        <f t="shared" si="9"/>
        <v>18835.12</v>
      </c>
      <c r="R150" s="334">
        <f t="shared" si="10"/>
        <v>12382.09</v>
      </c>
      <c r="S150" s="335">
        <f t="shared" si="11"/>
        <v>0.60335712363696936</v>
      </c>
    </row>
    <row r="151" spans="1:19" ht="15.75" x14ac:dyDescent="0.25">
      <c r="A151" s="127">
        <v>8350</v>
      </c>
      <c r="B151" s="128" t="s">
        <v>13</v>
      </c>
      <c r="C151" s="129" t="s">
        <v>6</v>
      </c>
      <c r="D151" s="130">
        <v>4</v>
      </c>
      <c r="E151" s="131"/>
      <c r="F151" s="132">
        <f>'App 4-Recyclables'!F150+'App 4-Recyclables'!J150+'App 4-Recyclables'!N150</f>
        <v>7027.1884</v>
      </c>
      <c r="G151" s="132">
        <f>'App 4-Recyclables'!G150+'App 4-Recyclables'!K150+'App 4-Recyclables'!O150</f>
        <v>6639.8883999999998</v>
      </c>
      <c r="H151" s="132">
        <f>'App 4-Recyclables'!H150+'App 4-Recyclables'!L150+'App 4-Recyclables'!P150</f>
        <v>387.3</v>
      </c>
      <c r="I151" s="132">
        <f>'App 5-Organics'!F150+'App 5-Organics'!J150+'App 5-Organics'!N150</f>
        <v>4952</v>
      </c>
      <c r="J151" s="132">
        <f>'App 5-Organics'!G150+'App 5-Organics'!K150+'App 5-Organics'!O150</f>
        <v>4952</v>
      </c>
      <c r="K151" s="132">
        <f>'App 5-Organics'!H150+'App 5-Organics'!L150+'App 5-Organics'!P150</f>
        <v>0</v>
      </c>
      <c r="L151" s="334">
        <f>'App 6-Residual Waste'!F150+'App 6-Residual Waste'!P150+'App 6-Residual Waste'!W150</f>
        <v>8734</v>
      </c>
      <c r="M151" s="334">
        <f>'App 6-Residual Waste'!G150+'App 6-Residual Waste'!Q150+'App 6-Residual Waste'!X150</f>
        <v>4775</v>
      </c>
      <c r="N151" s="334">
        <f>'App 6-Residual Waste'!H150+'App 6-Residual Waste'!R150+'App 6-Residual Waste'!Y150</f>
        <v>3959</v>
      </c>
      <c r="O151" s="332"/>
      <c r="P151" s="334">
        <f t="shared" si="8"/>
        <v>20713.188399999999</v>
      </c>
      <c r="Q151" s="334">
        <f t="shared" si="9"/>
        <v>16366.8884</v>
      </c>
      <c r="R151" s="334">
        <f t="shared" si="10"/>
        <v>4346.3</v>
      </c>
      <c r="S151" s="335">
        <f t="shared" si="11"/>
        <v>0.79016750506648226</v>
      </c>
    </row>
    <row r="152" spans="1:19" ht="15.75" x14ac:dyDescent="0.25">
      <c r="A152" s="127">
        <v>8400</v>
      </c>
      <c r="B152" s="128" t="s">
        <v>12</v>
      </c>
      <c r="C152" s="129" t="s">
        <v>11</v>
      </c>
      <c r="D152" s="130">
        <v>6</v>
      </c>
      <c r="E152" s="131"/>
      <c r="F152" s="132">
        <f>'App 4-Recyclables'!F151+'App 4-Recyclables'!J151+'App 4-Recyclables'!N151</f>
        <v>6110.5159999999996</v>
      </c>
      <c r="G152" s="132">
        <f>'App 4-Recyclables'!G151+'App 4-Recyclables'!K151+'App 4-Recyclables'!O151</f>
        <v>5705.5159999999996</v>
      </c>
      <c r="H152" s="132">
        <f>'App 4-Recyclables'!H151+'App 4-Recyclables'!L151+'App 4-Recyclables'!P151</f>
        <v>405</v>
      </c>
      <c r="I152" s="132">
        <f>'App 5-Organics'!F151+'App 5-Organics'!J151+'App 5-Organics'!N151</f>
        <v>5624</v>
      </c>
      <c r="J152" s="132">
        <f>'App 5-Organics'!G151+'App 5-Organics'!K151+'App 5-Organics'!O151</f>
        <v>5586</v>
      </c>
      <c r="K152" s="132">
        <f>'App 5-Organics'!H151+'App 5-Organics'!L151+'App 5-Organics'!P151</f>
        <v>38</v>
      </c>
      <c r="L152" s="334">
        <f>'App 6-Residual Waste'!F151+'App 6-Residual Waste'!P151+'App 6-Residual Waste'!W151</f>
        <v>12434</v>
      </c>
      <c r="M152" s="334">
        <f>'App 6-Residual Waste'!G151+'App 6-Residual Waste'!Q151+'App 6-Residual Waste'!X151</f>
        <v>6339</v>
      </c>
      <c r="N152" s="334">
        <f>'App 6-Residual Waste'!H151+'App 6-Residual Waste'!R151+'App 6-Residual Waste'!Y151</f>
        <v>6095</v>
      </c>
      <c r="O152" s="332"/>
      <c r="P152" s="334">
        <f t="shared" si="8"/>
        <v>24168.516</v>
      </c>
      <c r="Q152" s="334">
        <f t="shared" si="9"/>
        <v>17630.516</v>
      </c>
      <c r="R152" s="334">
        <f t="shared" si="10"/>
        <v>6538</v>
      </c>
      <c r="S152" s="335">
        <f t="shared" si="11"/>
        <v>0.72948277006333362</v>
      </c>
    </row>
    <row r="153" spans="1:19" ht="15.75" x14ac:dyDescent="0.25">
      <c r="A153" s="127">
        <v>8450</v>
      </c>
      <c r="B153" s="128" t="s">
        <v>10</v>
      </c>
      <c r="C153" s="129" t="s">
        <v>6</v>
      </c>
      <c r="D153" s="130">
        <v>5</v>
      </c>
      <c r="E153" s="131"/>
      <c r="F153" s="132">
        <f>'App 4-Recyclables'!F152+'App 4-Recyclables'!J152+'App 4-Recyclables'!N152</f>
        <v>22269.5</v>
      </c>
      <c r="G153" s="132">
        <f>'App 4-Recyclables'!G152+'App 4-Recyclables'!K152+'App 4-Recyclables'!O152</f>
        <v>21043.1</v>
      </c>
      <c r="H153" s="132">
        <f>'App 4-Recyclables'!H152+'App 4-Recyclables'!L152+'App 4-Recyclables'!P152</f>
        <v>1226.4000000000001</v>
      </c>
      <c r="I153" s="132">
        <f>'App 5-Organics'!F152+'App 5-Organics'!J152+'App 5-Organics'!N152</f>
        <v>27915.32</v>
      </c>
      <c r="J153" s="132">
        <f>'App 5-Organics'!G152+'App 5-Organics'!K152+'App 5-Organics'!O152</f>
        <v>27897.74</v>
      </c>
      <c r="K153" s="132">
        <f>'App 5-Organics'!H152+'App 5-Organics'!L152+'App 5-Organics'!P152</f>
        <v>17.579999999999998</v>
      </c>
      <c r="L153" s="334">
        <f>'App 6-Residual Waste'!F152+'App 6-Residual Waste'!P152+'App 6-Residual Waste'!W152</f>
        <v>50255.75</v>
      </c>
      <c r="M153" s="334">
        <f>'App 6-Residual Waste'!G152+'App 6-Residual Waste'!Q152+'App 6-Residual Waste'!X152</f>
        <v>20</v>
      </c>
      <c r="N153" s="334">
        <f>'App 6-Residual Waste'!H152+'App 6-Residual Waste'!R152+'App 6-Residual Waste'!Y152</f>
        <v>50235.75</v>
      </c>
      <c r="O153" s="332"/>
      <c r="P153" s="334">
        <f t="shared" si="8"/>
        <v>100440.57</v>
      </c>
      <c r="Q153" s="334">
        <f t="shared" si="9"/>
        <v>48960.84</v>
      </c>
      <c r="R153" s="334">
        <f t="shared" si="10"/>
        <v>51479.73</v>
      </c>
      <c r="S153" s="335">
        <f t="shared" si="11"/>
        <v>0.48746079397996239</v>
      </c>
    </row>
    <row r="154" spans="1:19" ht="15.75" x14ac:dyDescent="0.25">
      <c r="A154" s="127">
        <v>8500</v>
      </c>
      <c r="B154" s="135" t="s">
        <v>9</v>
      </c>
      <c r="C154" s="129" t="s">
        <v>8</v>
      </c>
      <c r="D154" s="130">
        <v>2</v>
      </c>
      <c r="E154" s="131"/>
      <c r="F154" s="132">
        <f>'App 4-Recyclables'!F153+'App 4-Recyclables'!J153+'App 4-Recyclables'!N153</f>
        <v>6297</v>
      </c>
      <c r="G154" s="132">
        <f>'App 4-Recyclables'!G153+'App 4-Recyclables'!K153+'App 4-Recyclables'!O153</f>
        <v>5862.59</v>
      </c>
      <c r="H154" s="132">
        <f>'App 4-Recyclables'!H153+'App 4-Recyclables'!L153+'App 4-Recyclables'!P153</f>
        <v>434.41</v>
      </c>
      <c r="I154" s="132">
        <f>'App 5-Organics'!F153+'App 5-Organics'!J153+'App 5-Organics'!N153</f>
        <v>3795</v>
      </c>
      <c r="J154" s="132">
        <f>'App 5-Organics'!G153+'App 5-Organics'!K153+'App 5-Organics'!O153</f>
        <v>3591.9700000000003</v>
      </c>
      <c r="K154" s="132">
        <f>'App 5-Organics'!H153+'App 5-Organics'!L153+'App 5-Organics'!P153</f>
        <v>203.04</v>
      </c>
      <c r="L154" s="334">
        <f>'App 6-Residual Waste'!F153+'App 6-Residual Waste'!P153+'App 6-Residual Waste'!W153</f>
        <v>13118</v>
      </c>
      <c r="M154" s="334">
        <f>'App 6-Residual Waste'!G153+'App 6-Residual Waste'!Q153+'App 6-Residual Waste'!X153</f>
        <v>166</v>
      </c>
      <c r="N154" s="334">
        <f>'App 6-Residual Waste'!H153+'App 6-Residual Waste'!R153+'App 6-Residual Waste'!Y153</f>
        <v>12952</v>
      </c>
      <c r="O154" s="332"/>
      <c r="P154" s="334">
        <f t="shared" si="8"/>
        <v>23210</v>
      </c>
      <c r="Q154" s="334">
        <f t="shared" si="9"/>
        <v>9620.5600000000013</v>
      </c>
      <c r="R154" s="334">
        <f t="shared" si="10"/>
        <v>13589.45</v>
      </c>
      <c r="S154" s="335">
        <f t="shared" si="11"/>
        <v>0.41450064627315819</v>
      </c>
    </row>
    <row r="155" spans="1:19" ht="15.75" x14ac:dyDescent="0.25">
      <c r="A155" s="127">
        <v>8550</v>
      </c>
      <c r="B155" s="128" t="s">
        <v>7</v>
      </c>
      <c r="C155" s="129" t="s">
        <v>6</v>
      </c>
      <c r="D155" s="130">
        <v>7</v>
      </c>
      <c r="E155" s="131"/>
      <c r="F155" s="132">
        <f>'App 4-Recyclables'!F154+'App 4-Recyclables'!J154+'App 4-Recyclables'!N154</f>
        <v>20271.170000000002</v>
      </c>
      <c r="G155" s="132">
        <f>'App 4-Recyclables'!G154+'App 4-Recyclables'!K154+'App 4-Recyclables'!O154</f>
        <v>19069.099999999999</v>
      </c>
      <c r="H155" s="132">
        <f>'App 4-Recyclables'!H154+'App 4-Recyclables'!L154+'App 4-Recyclables'!P154</f>
        <v>1202.07</v>
      </c>
      <c r="I155" s="132">
        <f>'App 5-Organics'!F154+'App 5-Organics'!J154+'App 5-Organics'!N154</f>
        <v>24736.699999999997</v>
      </c>
      <c r="J155" s="132">
        <f>'App 5-Organics'!G154+'App 5-Organics'!K154+'App 5-Organics'!O154</f>
        <v>24536.839999999997</v>
      </c>
      <c r="K155" s="132">
        <f>'App 5-Organics'!H154+'App 5-Organics'!L154+'App 5-Organics'!P154</f>
        <v>199.86</v>
      </c>
      <c r="L155" s="334">
        <f>'App 6-Residual Waste'!F154+'App 6-Residual Waste'!P154+'App 6-Residual Waste'!W154</f>
        <v>47647.74</v>
      </c>
      <c r="M155" s="334">
        <f>'App 6-Residual Waste'!G154+'App 6-Residual Waste'!Q154+'App 6-Residual Waste'!X154</f>
        <v>0</v>
      </c>
      <c r="N155" s="334">
        <f>'App 6-Residual Waste'!H154+'App 6-Residual Waste'!R154+'App 6-Residual Waste'!Y154</f>
        <v>47647.74</v>
      </c>
      <c r="O155" s="332"/>
      <c r="P155" s="334">
        <f t="shared" si="8"/>
        <v>92655.609999999986</v>
      </c>
      <c r="Q155" s="334">
        <f t="shared" si="9"/>
        <v>43605.939999999995</v>
      </c>
      <c r="R155" s="334">
        <f t="shared" si="10"/>
        <v>49049.67</v>
      </c>
      <c r="S155" s="335">
        <f t="shared" si="11"/>
        <v>0.47062385105445859</v>
      </c>
    </row>
    <row r="156" spans="1:19" ht="15.75" x14ac:dyDescent="0.25">
      <c r="A156" s="127">
        <v>8710</v>
      </c>
      <c r="B156" s="135" t="s">
        <v>5</v>
      </c>
      <c r="C156" s="129" t="s">
        <v>3</v>
      </c>
      <c r="D156" s="130">
        <v>11</v>
      </c>
      <c r="E156" s="131"/>
      <c r="F156" s="132">
        <f>'App 4-Recyclables'!F155+'App 4-Recyclables'!J155+'App 4-Recyclables'!N155</f>
        <v>1683.06</v>
      </c>
      <c r="G156" s="132">
        <f>'App 4-Recyclables'!G155+'App 4-Recyclables'!K155+'App 4-Recyclables'!O155</f>
        <v>1641.52</v>
      </c>
      <c r="H156" s="132">
        <f>'App 4-Recyclables'!H155+'App 4-Recyclables'!L155+'App 4-Recyclables'!P155</f>
        <v>41.54</v>
      </c>
      <c r="I156" s="132">
        <f>'App 5-Organics'!F155+'App 5-Organics'!J155+'App 5-Organics'!N155</f>
        <v>3010</v>
      </c>
      <c r="J156" s="132">
        <f>'App 5-Organics'!G155+'App 5-Organics'!K155+'App 5-Organics'!O155</f>
        <v>3010</v>
      </c>
      <c r="K156" s="132">
        <f>'App 5-Organics'!H155+'App 5-Organics'!L155+'App 5-Organics'!P155</f>
        <v>0</v>
      </c>
      <c r="L156" s="334">
        <f>'App 6-Residual Waste'!F155+'App 6-Residual Waste'!P155+'App 6-Residual Waste'!W155</f>
        <v>4934.38</v>
      </c>
      <c r="M156" s="334">
        <f>'App 6-Residual Waste'!G155+'App 6-Residual Waste'!Q155+'App 6-Residual Waste'!X155</f>
        <v>0</v>
      </c>
      <c r="N156" s="334">
        <f>'App 6-Residual Waste'!H155+'App 6-Residual Waste'!R155+'App 6-Residual Waste'!Y155</f>
        <v>4934.38</v>
      </c>
      <c r="O156" s="332"/>
      <c r="P156" s="334">
        <f t="shared" si="8"/>
        <v>9627.4399999999987</v>
      </c>
      <c r="Q156" s="334">
        <f t="shared" si="9"/>
        <v>4651.5200000000004</v>
      </c>
      <c r="R156" s="334">
        <f t="shared" si="10"/>
        <v>4975.92</v>
      </c>
      <c r="S156" s="335">
        <f t="shared" si="11"/>
        <v>0.48315232294358634</v>
      </c>
    </row>
    <row r="157" spans="1:19" ht="15.75" x14ac:dyDescent="0.25">
      <c r="A157" s="127">
        <v>8750</v>
      </c>
      <c r="B157" s="128" t="s">
        <v>4</v>
      </c>
      <c r="C157" s="129" t="s">
        <v>3</v>
      </c>
      <c r="D157" s="130">
        <v>11</v>
      </c>
      <c r="E157" s="131"/>
      <c r="F157" s="132">
        <f>'App 4-Recyclables'!F156+'App 4-Recyclables'!J156+'App 4-Recyclables'!N156</f>
        <v>1510.28</v>
      </c>
      <c r="G157" s="132">
        <f>'App 4-Recyclables'!G156+'App 4-Recyclables'!K156+'App 4-Recyclables'!O156</f>
        <v>1458.8700000000001</v>
      </c>
      <c r="H157" s="132">
        <f>'App 4-Recyclables'!H156+'App 4-Recyclables'!L156+'App 4-Recyclables'!P156</f>
        <v>51.41</v>
      </c>
      <c r="I157" s="132">
        <f>'App 5-Organics'!F156+'App 5-Organics'!J156+'App 5-Organics'!N156</f>
        <v>830.7</v>
      </c>
      <c r="J157" s="132">
        <f>'App 5-Organics'!G156+'App 5-Organics'!K156+'App 5-Organics'!O156</f>
        <v>830.7</v>
      </c>
      <c r="K157" s="132">
        <f>'App 5-Organics'!H156+'App 5-Organics'!L156+'App 5-Organics'!P156</f>
        <v>0</v>
      </c>
      <c r="L157" s="334">
        <f>'App 6-Residual Waste'!F156+'App 6-Residual Waste'!P156+'App 6-Residual Waste'!W156</f>
        <v>2090</v>
      </c>
      <c r="M157" s="334">
        <f>'App 6-Residual Waste'!G156+'App 6-Residual Waste'!Q156+'App 6-Residual Waste'!X156</f>
        <v>0</v>
      </c>
      <c r="N157" s="334">
        <f>'App 6-Residual Waste'!H156+'App 6-Residual Waste'!R156+'App 6-Residual Waste'!Y156</f>
        <v>2090</v>
      </c>
      <c r="O157" s="332"/>
      <c r="P157" s="334">
        <f>F157+I157+L157</f>
        <v>4430.9799999999996</v>
      </c>
      <c r="Q157" s="334">
        <f t="shared" ref="Q157" si="12">G157+J157+M157</f>
        <v>2289.5700000000002</v>
      </c>
      <c r="R157" s="334">
        <f t="shared" ref="R157" si="13">H157+K157+N157</f>
        <v>2141.41</v>
      </c>
      <c r="S157" s="335">
        <f>Q157/P157</f>
        <v>0.51671864914759269</v>
      </c>
    </row>
    <row r="158" spans="1:19" s="62" customFormat="1" ht="15.75" x14ac:dyDescent="0.25">
      <c r="A158" s="370" t="s">
        <v>275</v>
      </c>
      <c r="B158" s="370"/>
      <c r="C158" s="370"/>
      <c r="D158" s="136"/>
      <c r="E158" s="137"/>
      <c r="F158" s="138"/>
      <c r="G158" s="138"/>
      <c r="H158" s="138"/>
      <c r="I158" s="138"/>
      <c r="J158" s="138"/>
      <c r="K158" s="138"/>
      <c r="L158" s="138"/>
      <c r="M158" s="138"/>
      <c r="N158" s="138"/>
      <c r="O158" s="119"/>
      <c r="P158" s="126"/>
      <c r="Q158" s="126"/>
      <c r="R158" s="126"/>
      <c r="S158" s="126"/>
    </row>
    <row r="159" spans="1:19" s="62" customFormat="1" ht="15" customHeight="1" x14ac:dyDescent="0.25">
      <c r="A159" s="371" t="s">
        <v>177</v>
      </c>
      <c r="B159" s="372"/>
      <c r="C159" s="373"/>
      <c r="D159" s="136"/>
      <c r="E159" s="137"/>
      <c r="F159" s="139">
        <f>SUM(F6:F157)</f>
        <v>783766.02854000009</v>
      </c>
      <c r="G159" s="139">
        <f t="shared" ref="G159:N159" si="14">SUM(G6:G157)</f>
        <v>732227.93373999989</v>
      </c>
      <c r="H159" s="139">
        <f t="shared" si="14"/>
        <v>51537.83479999999</v>
      </c>
      <c r="I159" s="139">
        <f t="shared" si="14"/>
        <v>668256.89999999991</v>
      </c>
      <c r="J159" s="139">
        <f t="shared" si="14"/>
        <v>643114.76829999988</v>
      </c>
      <c r="K159" s="139">
        <f t="shared" si="14"/>
        <v>25142.561700000002</v>
      </c>
      <c r="L159" s="139">
        <f t="shared" si="14"/>
        <v>2071313.8699999996</v>
      </c>
      <c r="M159" s="139">
        <f t="shared" si="14"/>
        <v>272947.21999999997</v>
      </c>
      <c r="N159" s="139">
        <f t="shared" si="14"/>
        <v>1798366.6399999997</v>
      </c>
      <c r="O159" s="119"/>
      <c r="P159" s="139">
        <f t="shared" ref="P159:R159" si="15">SUM(P6:P157)</f>
        <v>3523336.7985399985</v>
      </c>
      <c r="Q159" s="139">
        <f t="shared" si="15"/>
        <v>1648289.9220400001</v>
      </c>
      <c r="R159" s="139">
        <f t="shared" si="15"/>
        <v>1875047.0364999999</v>
      </c>
      <c r="S159" s="140">
        <f>Q159/P159</f>
        <v>0.46782070982343188</v>
      </c>
    </row>
    <row r="160" spans="1:19" s="62" customFormat="1" ht="3" customHeight="1" x14ac:dyDescent="0.25">
      <c r="D160" s="136"/>
      <c r="E160" s="137"/>
      <c r="F160" s="138"/>
      <c r="G160" s="138"/>
      <c r="H160" s="138"/>
      <c r="I160" s="138"/>
      <c r="J160" s="138"/>
      <c r="K160" s="138"/>
      <c r="L160" s="138"/>
      <c r="M160" s="138"/>
      <c r="N160" s="138"/>
      <c r="O160" s="119"/>
      <c r="P160" s="138"/>
      <c r="Q160" s="138"/>
      <c r="R160" s="138"/>
      <c r="S160" s="138"/>
    </row>
    <row r="161" spans="1:19" s="62" customFormat="1" ht="15" customHeight="1" x14ac:dyDescent="0.25">
      <c r="A161" s="369" t="s">
        <v>178</v>
      </c>
      <c r="B161" s="369"/>
      <c r="C161" s="369"/>
      <c r="D161" s="141"/>
      <c r="E161" s="142"/>
      <c r="F161" s="143">
        <f>SUMIF($C$6:$C$157,"S",F$6:F$157)</f>
        <v>388848.38492599997</v>
      </c>
      <c r="G161" s="143">
        <f t="shared" ref="G161:N161" si="16">SUMIF($C$6:$C$157,"S",G$6:G$157)</f>
        <v>361077.60492600006</v>
      </c>
      <c r="H161" s="143">
        <f t="shared" si="16"/>
        <v>27770.78</v>
      </c>
      <c r="I161" s="143">
        <f t="shared" si="16"/>
        <v>302376.85999999993</v>
      </c>
      <c r="J161" s="143">
        <f t="shared" si="16"/>
        <v>288141.67549999995</v>
      </c>
      <c r="K161" s="143">
        <f t="shared" si="16"/>
        <v>14235.404500000002</v>
      </c>
      <c r="L161" s="143">
        <f t="shared" si="16"/>
        <v>1056264.5399999998</v>
      </c>
      <c r="M161" s="143">
        <f t="shared" si="16"/>
        <v>227224.71</v>
      </c>
      <c r="N161" s="143">
        <f t="shared" si="16"/>
        <v>829039.82</v>
      </c>
      <c r="O161" s="119"/>
      <c r="P161" s="143">
        <f>SUMIF($C$6:$C$157,"S",P$6:P$157)</f>
        <v>1747489.7849260001</v>
      </c>
      <c r="Q161" s="143">
        <f t="shared" ref="Q161:R161" si="17">SUMIF($C$6:$C$157,"S",Q$6:Q$157)</f>
        <v>876443.99042600009</v>
      </c>
      <c r="R161" s="143">
        <f t="shared" si="17"/>
        <v>871046.00449999992</v>
      </c>
      <c r="S161" s="144">
        <f>Q161/P161</f>
        <v>0.50154455721932267</v>
      </c>
    </row>
    <row r="162" spans="1:19" s="62" customFormat="1" ht="15" customHeight="1" x14ac:dyDescent="0.25">
      <c r="A162" s="369" t="s">
        <v>179</v>
      </c>
      <c r="B162" s="369"/>
      <c r="C162" s="369"/>
      <c r="D162" s="141"/>
      <c r="E162" s="142"/>
      <c r="F162" s="143">
        <f>SUMIF($C$6:$C$157,"E",F$6:F$157)</f>
        <v>167150.26034000001</v>
      </c>
      <c r="G162" s="143">
        <f t="shared" ref="G162:N162" si="18">SUMIF($C$6:$C$157,"E",G$6:G$157)</f>
        <v>158553.06034000003</v>
      </c>
      <c r="H162" s="143">
        <f t="shared" si="18"/>
        <v>8597.2000000000007</v>
      </c>
      <c r="I162" s="143">
        <f t="shared" si="18"/>
        <v>154225.84999999998</v>
      </c>
      <c r="J162" s="143">
        <f t="shared" si="18"/>
        <v>153131.26</v>
      </c>
      <c r="K162" s="143">
        <f t="shared" si="18"/>
        <v>1094.6100000000001</v>
      </c>
      <c r="L162" s="143">
        <f t="shared" si="18"/>
        <v>421353.74000000005</v>
      </c>
      <c r="M162" s="143">
        <f t="shared" si="18"/>
        <v>21954.73</v>
      </c>
      <c r="N162" s="143">
        <f t="shared" si="18"/>
        <v>399399.01</v>
      </c>
      <c r="O162" s="119"/>
      <c r="P162" s="143">
        <f>SUMIF($C$6:$C$157,"E",P$6:P$157)</f>
        <v>742729.85034</v>
      </c>
      <c r="Q162" s="143">
        <f t="shared" ref="Q162:R162" si="19">SUMIF($C$6:$C$157,"E",Q$6:Q$157)</f>
        <v>333639.05034000002</v>
      </c>
      <c r="R162" s="143">
        <f t="shared" si="19"/>
        <v>409090.81999999995</v>
      </c>
      <c r="S162" s="144">
        <f t="shared" ref="S162:S164" si="20">Q162/P162</f>
        <v>0.44920646475602105</v>
      </c>
    </row>
    <row r="163" spans="1:19" s="62" customFormat="1" ht="15" customHeight="1" x14ac:dyDescent="0.25">
      <c r="A163" s="369" t="s">
        <v>180</v>
      </c>
      <c r="B163" s="369"/>
      <c r="C163" s="369"/>
      <c r="D163" s="141"/>
      <c r="E163" s="142"/>
      <c r="F163" s="143">
        <f>SUMIF($C$6:$C$157,"R",F$6:F$157)</f>
        <v>113441.12880399998</v>
      </c>
      <c r="G163" s="143">
        <f t="shared" ref="G163:N163" si="21">SUMIF($C$6:$C$157,"R",G$6:G$157)</f>
        <v>107682.15880399999</v>
      </c>
      <c r="H163" s="143">
        <f t="shared" si="21"/>
        <v>5758.97</v>
      </c>
      <c r="I163" s="143">
        <f t="shared" si="21"/>
        <v>111325.99</v>
      </c>
      <c r="J163" s="143">
        <f t="shared" si="21"/>
        <v>107619.91280000001</v>
      </c>
      <c r="K163" s="143">
        <f t="shared" si="21"/>
        <v>3706.1372000000001</v>
      </c>
      <c r="L163" s="143">
        <f t="shared" si="21"/>
        <v>225905.72999999998</v>
      </c>
      <c r="M163" s="143">
        <f t="shared" si="21"/>
        <v>19363.61</v>
      </c>
      <c r="N163" s="143">
        <f t="shared" si="21"/>
        <v>206542.12</v>
      </c>
      <c r="O163" s="119"/>
      <c r="P163" s="143">
        <f>SUMIF($C$6:$C$157,"R",P$6:P$157)</f>
        <v>450672.84880400001</v>
      </c>
      <c r="Q163" s="143">
        <f t="shared" ref="Q163:R163" si="22">SUMIF($C$6:$C$157,"R",Q$6:Q$157)</f>
        <v>234665.68160400001</v>
      </c>
      <c r="R163" s="143">
        <f t="shared" si="22"/>
        <v>216007.22719999996</v>
      </c>
      <c r="S163" s="144">
        <f t="shared" si="20"/>
        <v>0.52070073053381871</v>
      </c>
    </row>
    <row r="164" spans="1:19" s="62" customFormat="1" ht="15" customHeight="1" x14ac:dyDescent="0.25">
      <c r="A164" s="369" t="s">
        <v>181</v>
      </c>
      <c r="B164" s="369"/>
      <c r="C164" s="369"/>
      <c r="D164" s="141"/>
      <c r="E164" s="142"/>
      <c r="F164" s="143">
        <f>SUMIF($C$6:$C$157,"N",F$6:F$157)</f>
        <v>114326.25446999999</v>
      </c>
      <c r="G164" s="143">
        <f t="shared" ref="G164:N164" si="23">SUMIF($C$6:$C$157,"N",G$6:G$157)</f>
        <v>104915.10966999999</v>
      </c>
      <c r="H164" s="143">
        <f t="shared" si="23"/>
        <v>9410.8847999999998</v>
      </c>
      <c r="I164" s="143">
        <f t="shared" si="23"/>
        <v>100328.19999999998</v>
      </c>
      <c r="J164" s="143">
        <f t="shared" si="23"/>
        <v>94221.919999999984</v>
      </c>
      <c r="K164" s="143">
        <f t="shared" si="23"/>
        <v>6106.4100000000008</v>
      </c>
      <c r="L164" s="143">
        <f t="shared" si="23"/>
        <v>367789.8600000001</v>
      </c>
      <c r="M164" s="143">
        <f t="shared" si="23"/>
        <v>4404.17</v>
      </c>
      <c r="N164" s="143">
        <f t="shared" si="23"/>
        <v>363385.69000000006</v>
      </c>
      <c r="O164" s="119"/>
      <c r="P164" s="143">
        <f>SUMIF($C$6:$C$157,"N",P$6:P$157)</f>
        <v>582444.3144700001</v>
      </c>
      <c r="Q164" s="143">
        <f t="shared" ref="Q164:R164" si="24">SUMIF($C$6:$C$157,"N",Q$6:Q$157)</f>
        <v>203541.19967000006</v>
      </c>
      <c r="R164" s="143">
        <f t="shared" si="24"/>
        <v>378902.98479999998</v>
      </c>
      <c r="S164" s="144">
        <f t="shared" si="20"/>
        <v>0.34946035975166828</v>
      </c>
    </row>
    <row r="165" spans="1:19" s="93" customFormat="1" ht="11.25" x14ac:dyDescent="0.2">
      <c r="D165" s="145"/>
      <c r="E165" s="146"/>
      <c r="F165" s="147"/>
      <c r="G165" s="147"/>
      <c r="H165" s="147"/>
      <c r="I165" s="147"/>
      <c r="J165" s="147"/>
      <c r="K165" s="147"/>
      <c r="L165" s="147"/>
      <c r="M165" s="147"/>
      <c r="N165" s="147"/>
      <c r="O165" s="148"/>
    </row>
    <row r="166" spans="1:19" x14ac:dyDescent="0.2">
      <c r="F166" s="346"/>
      <c r="G166" s="346"/>
      <c r="H166" s="346"/>
      <c r="I166" s="346"/>
      <c r="J166" s="346"/>
      <c r="K166" s="346"/>
      <c r="L166" s="346"/>
      <c r="M166" s="346"/>
      <c r="N166" s="346"/>
      <c r="O166" s="346"/>
      <c r="P166" s="346"/>
      <c r="Q166" s="346"/>
      <c r="R166" s="346"/>
      <c r="S166" s="346"/>
    </row>
    <row r="168" spans="1:19" x14ac:dyDescent="0.2">
      <c r="F168" s="152"/>
      <c r="I168" s="152"/>
      <c r="L168" s="152"/>
    </row>
    <row r="169" spans="1:19" x14ac:dyDescent="0.2">
      <c r="F169" s="152"/>
    </row>
    <row r="170" spans="1:19" x14ac:dyDescent="0.2">
      <c r="F170" s="152"/>
    </row>
    <row r="171" spans="1:19" x14ac:dyDescent="0.2">
      <c r="F171" s="346"/>
    </row>
    <row r="173" spans="1:19" x14ac:dyDescent="0.2">
      <c r="F173" s="152"/>
    </row>
    <row r="174" spans="1:19" x14ac:dyDescent="0.2">
      <c r="F174" s="152"/>
    </row>
    <row r="175" spans="1:19" x14ac:dyDescent="0.2">
      <c r="F175" s="152"/>
    </row>
    <row r="176" spans="1:19" x14ac:dyDescent="0.2">
      <c r="F176" s="152"/>
    </row>
  </sheetData>
  <mergeCells count="15">
    <mergeCell ref="A164:C164"/>
    <mergeCell ref="A158:C158"/>
    <mergeCell ref="A159:C159"/>
    <mergeCell ref="A161:C161"/>
    <mergeCell ref="A162:C162"/>
    <mergeCell ref="A163:C163"/>
    <mergeCell ref="A1:S1"/>
    <mergeCell ref="F3:S3"/>
    <mergeCell ref="F4:H4"/>
    <mergeCell ref="I4:K4"/>
    <mergeCell ref="L4:N4"/>
    <mergeCell ref="P4:P5"/>
    <mergeCell ref="Q4:Q5"/>
    <mergeCell ref="R4:R5"/>
    <mergeCell ref="S4:S5"/>
  </mergeCells>
  <printOptions horizontalCentered="1"/>
  <pageMargins left="0.25" right="0.25" top="0.75" bottom="0.75" header="0.3" footer="0.3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4"/>
  <sheetViews>
    <sheetView zoomScaleNormal="100" zoomScaleSheetLayoutView="100" workbookViewId="0">
      <pane xSplit="4" ySplit="4" topLeftCell="E64" activePane="bottomRight" state="frozen"/>
      <selection activeCell="B36" sqref="B36"/>
      <selection pane="topRight" activeCell="B36" sqref="B36"/>
      <selection pane="bottomLeft" activeCell="B36" sqref="B36"/>
      <selection pane="bottomRight" activeCell="L175" sqref="L175"/>
    </sheetView>
  </sheetViews>
  <sheetFormatPr defaultRowHeight="12.75" x14ac:dyDescent="0.2"/>
  <cols>
    <col min="1" max="1" width="4.42578125" style="126" bestFit="1" customWidth="1"/>
    <col min="2" max="2" width="19" style="126" bestFit="1" customWidth="1"/>
    <col min="3" max="3" width="3" style="126" bestFit="1" customWidth="1"/>
    <col min="4" max="4" width="3" style="149" bestFit="1" customWidth="1"/>
    <col min="5" max="5" width="0.85546875" style="150" customWidth="1"/>
    <col min="6" max="7" width="10.28515625" style="151" bestFit="1" customWidth="1"/>
    <col min="8" max="8" width="8.42578125" style="151" bestFit="1" customWidth="1"/>
    <col min="9" max="9" width="0.85546875" style="164" customWidth="1"/>
    <col min="10" max="10" width="8.7109375" style="151" bestFit="1" customWidth="1"/>
    <col min="11" max="11" width="9.28515625" style="151" customWidth="1"/>
    <col min="12" max="12" width="8.42578125" style="151" bestFit="1" customWidth="1"/>
    <col min="13" max="13" width="0.85546875" style="164" customWidth="1"/>
    <col min="14" max="14" width="8.7109375" style="126" bestFit="1" customWidth="1"/>
    <col min="15" max="15" width="9.42578125" style="126" bestFit="1" customWidth="1"/>
    <col min="16" max="16" width="8.42578125" style="126" bestFit="1" customWidth="1"/>
    <col min="17" max="17" width="1.7109375" style="126" customWidth="1"/>
    <col min="18" max="16384" width="9.140625" style="126"/>
  </cols>
  <sheetData>
    <row r="1" spans="1:20" s="106" customFormat="1" ht="15.75" x14ac:dyDescent="0.25">
      <c r="A1" s="357" t="s">
        <v>224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20" s="112" customFormat="1" ht="15.75" x14ac:dyDescent="0.25">
      <c r="A2" s="107"/>
      <c r="B2" s="108"/>
      <c r="C2" s="108"/>
      <c r="D2" s="108"/>
      <c r="E2" s="109"/>
      <c r="F2" s="109"/>
      <c r="G2" s="109"/>
      <c r="H2" s="109"/>
      <c r="I2" s="108"/>
      <c r="J2" s="109"/>
      <c r="K2" s="109"/>
      <c r="L2" s="109"/>
      <c r="M2" s="108"/>
      <c r="N2" s="109"/>
      <c r="O2" s="109"/>
      <c r="P2" s="109"/>
    </row>
    <row r="3" spans="1:20" s="117" customFormat="1" ht="15.75" x14ac:dyDescent="0.25">
      <c r="A3" s="113"/>
      <c r="B3" s="114"/>
      <c r="C3" s="108"/>
      <c r="D3" s="115"/>
      <c r="E3" s="154"/>
      <c r="F3" s="374" t="s">
        <v>210</v>
      </c>
      <c r="G3" s="375"/>
      <c r="H3" s="375"/>
      <c r="I3" s="115"/>
      <c r="J3" s="374" t="s">
        <v>211</v>
      </c>
      <c r="K3" s="376"/>
      <c r="L3" s="376"/>
      <c r="M3" s="115"/>
      <c r="N3" s="374" t="s">
        <v>212</v>
      </c>
      <c r="O3" s="375"/>
      <c r="P3" s="375"/>
      <c r="R3" s="374" t="s">
        <v>284</v>
      </c>
      <c r="S3" s="375"/>
      <c r="T3" s="375"/>
    </row>
    <row r="4" spans="1:20" ht="49.5" x14ac:dyDescent="0.2">
      <c r="A4" s="120" t="s">
        <v>169</v>
      </c>
      <c r="B4" s="121" t="s">
        <v>168</v>
      </c>
      <c r="C4" s="122" t="s">
        <v>167</v>
      </c>
      <c r="D4" s="123" t="s">
        <v>166</v>
      </c>
      <c r="E4" s="155"/>
      <c r="F4" s="156" t="s">
        <v>183</v>
      </c>
      <c r="G4" s="125" t="s">
        <v>278</v>
      </c>
      <c r="H4" s="157" t="s">
        <v>185</v>
      </c>
      <c r="I4" s="158"/>
      <c r="J4" s="156" t="s">
        <v>183</v>
      </c>
      <c r="K4" s="125" t="s">
        <v>278</v>
      </c>
      <c r="L4" s="157" t="s">
        <v>185</v>
      </c>
      <c r="M4" s="158"/>
      <c r="N4" s="156" t="s">
        <v>183</v>
      </c>
      <c r="O4" s="125" t="s">
        <v>278</v>
      </c>
      <c r="P4" s="157" t="s">
        <v>185</v>
      </c>
      <c r="R4" s="156" t="s">
        <v>183</v>
      </c>
      <c r="S4" s="125" t="s">
        <v>278</v>
      </c>
      <c r="T4" s="342" t="s">
        <v>185</v>
      </c>
    </row>
    <row r="5" spans="1:20" x14ac:dyDescent="0.2">
      <c r="A5" s="127">
        <v>60</v>
      </c>
      <c r="B5" s="128" t="s">
        <v>158</v>
      </c>
      <c r="C5" s="129" t="s">
        <v>3</v>
      </c>
      <c r="D5" s="130">
        <v>4</v>
      </c>
      <c r="E5" s="131"/>
      <c r="F5" s="132">
        <v>5779</v>
      </c>
      <c r="G5" s="132">
        <v>5099</v>
      </c>
      <c r="H5" s="132">
        <v>680</v>
      </c>
      <c r="I5" s="159"/>
      <c r="J5" s="132">
        <v>3403.3739999999998</v>
      </c>
      <c r="K5" s="132">
        <v>3403.3739999999998</v>
      </c>
      <c r="L5" s="132">
        <v>0</v>
      </c>
      <c r="M5" s="159"/>
      <c r="N5" s="132">
        <v>0</v>
      </c>
      <c r="O5" s="132">
        <v>0</v>
      </c>
      <c r="P5" s="132">
        <v>0</v>
      </c>
      <c r="R5" s="132">
        <f t="shared" ref="R5:R68" si="0">F5+J5+N5</f>
        <v>9182.3739999999998</v>
      </c>
      <c r="S5" s="132">
        <f t="shared" ref="S5:S68" si="1">G5+K5+O5</f>
        <v>8502.3739999999998</v>
      </c>
      <c r="T5" s="132">
        <f t="shared" ref="T5:T68" si="2">H5+L5+P5</f>
        <v>680</v>
      </c>
    </row>
    <row r="6" spans="1:20" x14ac:dyDescent="0.2">
      <c r="A6" s="127">
        <v>110</v>
      </c>
      <c r="B6" s="128" t="s">
        <v>157</v>
      </c>
      <c r="C6" s="129" t="s">
        <v>3</v>
      </c>
      <c r="D6" s="130">
        <v>4</v>
      </c>
      <c r="E6" s="131"/>
      <c r="F6" s="132">
        <v>3141.44</v>
      </c>
      <c r="G6" s="132">
        <v>3018.61</v>
      </c>
      <c r="H6" s="132">
        <v>122.83</v>
      </c>
      <c r="I6" s="159"/>
      <c r="J6" s="132">
        <v>819.08699999999999</v>
      </c>
      <c r="K6" s="132">
        <v>799.08699999999999</v>
      </c>
      <c r="L6" s="132">
        <v>20</v>
      </c>
      <c r="M6" s="159"/>
      <c r="N6" s="132">
        <v>0</v>
      </c>
      <c r="O6" s="132">
        <v>0</v>
      </c>
      <c r="P6" s="132">
        <v>0</v>
      </c>
      <c r="R6" s="132">
        <f t="shared" si="0"/>
        <v>3960.527</v>
      </c>
      <c r="S6" s="132">
        <f t="shared" si="1"/>
        <v>3817.6970000000001</v>
      </c>
      <c r="T6" s="132">
        <f t="shared" si="2"/>
        <v>142.82999999999998</v>
      </c>
    </row>
    <row r="7" spans="1:20" x14ac:dyDescent="0.2">
      <c r="A7" s="127">
        <v>150</v>
      </c>
      <c r="B7" s="128" t="s">
        <v>156</v>
      </c>
      <c r="C7" s="129" t="s">
        <v>8</v>
      </c>
      <c r="D7" s="130">
        <v>2</v>
      </c>
      <c r="E7" s="131"/>
      <c r="F7" s="132">
        <v>3844.47</v>
      </c>
      <c r="G7" s="132">
        <v>3540.76</v>
      </c>
      <c r="H7" s="132">
        <v>303.70999999999998</v>
      </c>
      <c r="I7" s="159"/>
      <c r="J7" s="132">
        <v>26.7</v>
      </c>
      <c r="K7" s="132">
        <v>26.7</v>
      </c>
      <c r="L7" s="132">
        <v>0</v>
      </c>
      <c r="M7" s="159"/>
      <c r="N7" s="132">
        <v>81.94</v>
      </c>
      <c r="O7" s="132">
        <v>81.94</v>
      </c>
      <c r="P7" s="132">
        <v>0</v>
      </c>
      <c r="R7" s="132">
        <f t="shared" si="0"/>
        <v>3953.1099999999997</v>
      </c>
      <c r="S7" s="132">
        <f t="shared" si="1"/>
        <v>3649.4</v>
      </c>
      <c r="T7" s="132">
        <f t="shared" si="2"/>
        <v>303.70999999999998</v>
      </c>
    </row>
    <row r="8" spans="1:20" x14ac:dyDescent="0.2">
      <c r="A8" s="127">
        <v>200</v>
      </c>
      <c r="B8" s="128" t="s">
        <v>155</v>
      </c>
      <c r="C8" s="129" t="s">
        <v>8</v>
      </c>
      <c r="D8" s="130">
        <v>2</v>
      </c>
      <c r="E8" s="131"/>
      <c r="F8" s="132">
        <v>4085</v>
      </c>
      <c r="G8" s="132">
        <v>3678.13</v>
      </c>
      <c r="H8" s="132">
        <v>406.87</v>
      </c>
      <c r="I8" s="159"/>
      <c r="J8" s="132">
        <v>0</v>
      </c>
      <c r="K8" s="132">
        <v>0</v>
      </c>
      <c r="L8" s="132">
        <v>0</v>
      </c>
      <c r="M8" s="159"/>
      <c r="N8" s="132">
        <v>260.39999999999998</v>
      </c>
      <c r="O8" s="132">
        <v>260.39999999999998</v>
      </c>
      <c r="P8" s="132">
        <v>0</v>
      </c>
      <c r="R8" s="132">
        <f t="shared" si="0"/>
        <v>4345.3999999999996</v>
      </c>
      <c r="S8" s="132">
        <f t="shared" si="1"/>
        <v>3938.53</v>
      </c>
      <c r="T8" s="132">
        <f t="shared" si="2"/>
        <v>406.87</v>
      </c>
    </row>
    <row r="9" spans="1:20" x14ac:dyDescent="0.2">
      <c r="A9" s="127">
        <v>250</v>
      </c>
      <c r="B9" s="128" t="s">
        <v>154</v>
      </c>
      <c r="C9" s="129" t="s">
        <v>11</v>
      </c>
      <c r="D9" s="130">
        <v>4</v>
      </c>
      <c r="E9" s="131"/>
      <c r="F9" s="132">
        <v>4588.26</v>
      </c>
      <c r="G9" s="132">
        <v>4397.3900000000003</v>
      </c>
      <c r="H9" s="132">
        <v>190.87</v>
      </c>
      <c r="I9" s="159"/>
      <c r="J9" s="132">
        <v>1130.9803999999999</v>
      </c>
      <c r="K9" s="132">
        <v>1130.9803999999999</v>
      </c>
      <c r="L9" s="132">
        <v>0</v>
      </c>
      <c r="M9" s="159"/>
      <c r="N9" s="132">
        <v>0</v>
      </c>
      <c r="O9" s="132">
        <v>0</v>
      </c>
      <c r="P9" s="132">
        <v>0</v>
      </c>
      <c r="R9" s="132">
        <f t="shared" si="0"/>
        <v>5719.2404000000006</v>
      </c>
      <c r="S9" s="132">
        <f t="shared" si="1"/>
        <v>5528.3703999999998</v>
      </c>
      <c r="T9" s="132">
        <f t="shared" si="2"/>
        <v>190.87</v>
      </c>
    </row>
    <row r="10" spans="1:20" x14ac:dyDescent="0.2">
      <c r="A10" s="127">
        <v>300</v>
      </c>
      <c r="B10" s="128" t="s">
        <v>153</v>
      </c>
      <c r="C10" s="129" t="s">
        <v>3</v>
      </c>
      <c r="D10" s="130">
        <v>9</v>
      </c>
      <c r="E10" s="131"/>
      <c r="F10" s="132">
        <v>0</v>
      </c>
      <c r="G10" s="132">
        <v>0</v>
      </c>
      <c r="H10" s="132">
        <v>0</v>
      </c>
      <c r="I10" s="159"/>
      <c r="J10" s="132">
        <v>54.8</v>
      </c>
      <c r="K10" s="132">
        <v>39.799999999999997</v>
      </c>
      <c r="L10" s="132">
        <v>15</v>
      </c>
      <c r="M10" s="159"/>
      <c r="N10" s="132">
        <v>0</v>
      </c>
      <c r="O10" s="132">
        <v>0</v>
      </c>
      <c r="P10" s="132">
        <v>0</v>
      </c>
      <c r="R10" s="132">
        <f t="shared" si="0"/>
        <v>54.8</v>
      </c>
      <c r="S10" s="132">
        <f t="shared" si="1"/>
        <v>39.799999999999997</v>
      </c>
      <c r="T10" s="132">
        <f t="shared" si="2"/>
        <v>15</v>
      </c>
    </row>
    <row r="11" spans="1:20" x14ac:dyDescent="0.2">
      <c r="A11" s="127">
        <v>350</v>
      </c>
      <c r="B11" s="128" t="s">
        <v>152</v>
      </c>
      <c r="C11" s="129" t="s">
        <v>8</v>
      </c>
      <c r="D11" s="130">
        <v>3</v>
      </c>
      <c r="E11" s="131"/>
      <c r="F11" s="132">
        <v>15791</v>
      </c>
      <c r="G11" s="132">
        <v>13000.73</v>
      </c>
      <c r="H11" s="132">
        <v>2790.27</v>
      </c>
      <c r="I11" s="159"/>
      <c r="J11" s="132">
        <v>0</v>
      </c>
      <c r="K11" s="132">
        <v>0</v>
      </c>
      <c r="L11" s="132">
        <v>0</v>
      </c>
      <c r="M11" s="159"/>
      <c r="N11" s="132">
        <v>275</v>
      </c>
      <c r="O11" s="132">
        <v>275</v>
      </c>
      <c r="P11" s="132">
        <v>0</v>
      </c>
      <c r="R11" s="132">
        <f t="shared" si="0"/>
        <v>16066</v>
      </c>
      <c r="S11" s="132">
        <f t="shared" si="1"/>
        <v>13275.73</v>
      </c>
      <c r="T11" s="132">
        <f t="shared" si="2"/>
        <v>2790.27</v>
      </c>
    </row>
    <row r="12" spans="1:20" x14ac:dyDescent="0.2">
      <c r="A12" s="127">
        <v>470</v>
      </c>
      <c r="B12" s="128" t="s">
        <v>151</v>
      </c>
      <c r="C12" s="129" t="s">
        <v>3</v>
      </c>
      <c r="D12" s="130">
        <v>4</v>
      </c>
      <c r="E12" s="131"/>
      <c r="F12" s="132">
        <v>2944.9</v>
      </c>
      <c r="G12" s="132">
        <v>2772.14</v>
      </c>
      <c r="H12" s="132">
        <v>172.76</v>
      </c>
      <c r="I12" s="159"/>
      <c r="J12" s="132">
        <v>962.27800000000002</v>
      </c>
      <c r="K12" s="132">
        <v>962.27800000000002</v>
      </c>
      <c r="L12" s="132">
        <v>0</v>
      </c>
      <c r="M12" s="159"/>
      <c r="N12" s="132">
        <v>0</v>
      </c>
      <c r="O12" s="132">
        <v>0</v>
      </c>
      <c r="P12" s="132">
        <v>0</v>
      </c>
      <c r="R12" s="132">
        <f t="shared" si="0"/>
        <v>3907.1779999999999</v>
      </c>
      <c r="S12" s="132">
        <f t="shared" si="1"/>
        <v>3734.4179999999997</v>
      </c>
      <c r="T12" s="132">
        <f t="shared" si="2"/>
        <v>172.76</v>
      </c>
    </row>
    <row r="13" spans="1:20" x14ac:dyDescent="0.2">
      <c r="A13" s="127">
        <v>500</v>
      </c>
      <c r="B13" s="128" t="s">
        <v>209</v>
      </c>
      <c r="C13" s="129" t="s">
        <v>8</v>
      </c>
      <c r="D13" s="130">
        <v>7</v>
      </c>
      <c r="E13" s="131"/>
      <c r="F13" s="132">
        <v>16730</v>
      </c>
      <c r="G13" s="132">
        <v>15363</v>
      </c>
      <c r="H13" s="132">
        <v>1367</v>
      </c>
      <c r="I13" s="159"/>
      <c r="J13" s="132">
        <v>0</v>
      </c>
      <c r="K13" s="132">
        <v>0</v>
      </c>
      <c r="L13" s="132">
        <v>0</v>
      </c>
      <c r="M13" s="159"/>
      <c r="N13" s="132">
        <v>333</v>
      </c>
      <c r="O13" s="132">
        <v>333</v>
      </c>
      <c r="P13" s="132">
        <v>0</v>
      </c>
      <c r="R13" s="132">
        <f t="shared" si="0"/>
        <v>17063</v>
      </c>
      <c r="S13" s="132">
        <f t="shared" si="1"/>
        <v>15696</v>
      </c>
      <c r="T13" s="132">
        <f t="shared" si="2"/>
        <v>1367</v>
      </c>
    </row>
    <row r="14" spans="1:20" x14ac:dyDescent="0.2">
      <c r="A14" s="127">
        <v>550</v>
      </c>
      <c r="B14" s="128" t="s">
        <v>149</v>
      </c>
      <c r="C14" s="129" t="s">
        <v>3</v>
      </c>
      <c r="D14" s="130">
        <v>4</v>
      </c>
      <c r="E14" s="131"/>
      <c r="F14" s="132">
        <v>4520.67</v>
      </c>
      <c r="G14" s="132">
        <v>4332.6099999999997</v>
      </c>
      <c r="H14" s="132">
        <v>188.06</v>
      </c>
      <c r="I14" s="159"/>
      <c r="J14" s="132">
        <v>1315.4</v>
      </c>
      <c r="K14" s="132">
        <v>1210.17</v>
      </c>
      <c r="L14" s="132">
        <v>105.23</v>
      </c>
      <c r="M14" s="159"/>
      <c r="N14" s="132">
        <v>0</v>
      </c>
      <c r="O14" s="132">
        <v>0</v>
      </c>
      <c r="P14" s="132">
        <v>0</v>
      </c>
      <c r="R14" s="132">
        <f t="shared" si="0"/>
        <v>5836.07</v>
      </c>
      <c r="S14" s="132">
        <f t="shared" si="1"/>
        <v>5542.78</v>
      </c>
      <c r="T14" s="132">
        <f t="shared" si="2"/>
        <v>293.29000000000002</v>
      </c>
    </row>
    <row r="15" spans="1:20" x14ac:dyDescent="0.2">
      <c r="A15" s="127">
        <v>600</v>
      </c>
      <c r="B15" s="128" t="s">
        <v>148</v>
      </c>
      <c r="C15" s="129" t="s">
        <v>11</v>
      </c>
      <c r="D15" s="130">
        <v>11</v>
      </c>
      <c r="E15" s="131"/>
      <c r="F15" s="132">
        <v>1066.6600000000001</v>
      </c>
      <c r="G15" s="132">
        <v>1022.29</v>
      </c>
      <c r="H15" s="132">
        <v>44.37</v>
      </c>
      <c r="I15" s="159"/>
      <c r="J15" s="132">
        <v>634.77409999999998</v>
      </c>
      <c r="K15" s="132">
        <v>634.77409999999998</v>
      </c>
      <c r="L15" s="132">
        <v>0</v>
      </c>
      <c r="M15" s="159"/>
      <c r="N15" s="132">
        <v>0</v>
      </c>
      <c r="O15" s="132">
        <v>0</v>
      </c>
      <c r="P15" s="132">
        <v>0</v>
      </c>
      <c r="R15" s="132">
        <f t="shared" si="0"/>
        <v>1701.4340999999999</v>
      </c>
      <c r="S15" s="132">
        <f t="shared" si="1"/>
        <v>1657.0641000000001</v>
      </c>
      <c r="T15" s="132">
        <f t="shared" si="2"/>
        <v>44.37</v>
      </c>
    </row>
    <row r="16" spans="1:20" x14ac:dyDescent="0.2">
      <c r="A16" s="127">
        <v>650</v>
      </c>
      <c r="B16" s="128" t="s">
        <v>147</v>
      </c>
      <c r="C16" s="129" t="s">
        <v>3</v>
      </c>
      <c r="D16" s="130">
        <v>10</v>
      </c>
      <c r="E16" s="131"/>
      <c r="F16" s="132">
        <v>808</v>
      </c>
      <c r="G16" s="132">
        <v>774.39</v>
      </c>
      <c r="H16" s="132">
        <v>33.61</v>
      </c>
      <c r="I16" s="159"/>
      <c r="J16" s="132">
        <v>253.79999999999998</v>
      </c>
      <c r="K16" s="132">
        <v>253.79999999999998</v>
      </c>
      <c r="L16" s="132">
        <v>0</v>
      </c>
      <c r="M16" s="159"/>
      <c r="N16" s="132">
        <v>0</v>
      </c>
      <c r="O16" s="132">
        <v>0</v>
      </c>
      <c r="P16" s="132">
        <v>0</v>
      </c>
      <c r="R16" s="132">
        <f t="shared" si="0"/>
        <v>1061.8</v>
      </c>
      <c r="S16" s="132">
        <f t="shared" si="1"/>
        <v>1028.19</v>
      </c>
      <c r="T16" s="132">
        <f t="shared" si="2"/>
        <v>33.61</v>
      </c>
    </row>
    <row r="17" spans="1:20" x14ac:dyDescent="0.2">
      <c r="A17" s="127">
        <v>750</v>
      </c>
      <c r="B17" s="128" t="s">
        <v>146</v>
      </c>
      <c r="C17" s="129" t="s">
        <v>8</v>
      </c>
      <c r="D17" s="130">
        <v>3</v>
      </c>
      <c r="E17" s="131"/>
      <c r="F17" s="132">
        <v>24139.95</v>
      </c>
      <c r="G17" s="132">
        <v>21862.13</v>
      </c>
      <c r="H17" s="132">
        <v>2277.8200000000002</v>
      </c>
      <c r="I17" s="159"/>
      <c r="J17" s="132">
        <v>0</v>
      </c>
      <c r="K17" s="132">
        <v>0</v>
      </c>
      <c r="L17" s="132">
        <v>0</v>
      </c>
      <c r="M17" s="159"/>
      <c r="N17" s="132">
        <v>0</v>
      </c>
      <c r="O17" s="132">
        <v>0</v>
      </c>
      <c r="P17" s="132">
        <v>0</v>
      </c>
      <c r="R17" s="132">
        <f t="shared" si="0"/>
        <v>24139.95</v>
      </c>
      <c r="S17" s="132">
        <f t="shared" si="1"/>
        <v>21862.13</v>
      </c>
      <c r="T17" s="132">
        <f t="shared" si="2"/>
        <v>2277.8200000000002</v>
      </c>
    </row>
    <row r="18" spans="1:20" x14ac:dyDescent="0.2">
      <c r="A18" s="127">
        <v>800</v>
      </c>
      <c r="B18" s="128" t="s">
        <v>145</v>
      </c>
      <c r="C18" s="129" t="s">
        <v>3</v>
      </c>
      <c r="D18" s="130">
        <v>10</v>
      </c>
      <c r="E18" s="131"/>
      <c r="F18" s="132">
        <v>0</v>
      </c>
      <c r="G18" s="132">
        <v>0</v>
      </c>
      <c r="H18" s="132">
        <v>0</v>
      </c>
      <c r="I18" s="159"/>
      <c r="J18" s="132">
        <v>27.72</v>
      </c>
      <c r="K18" s="132">
        <v>27.72</v>
      </c>
      <c r="L18" s="132">
        <v>0</v>
      </c>
      <c r="M18" s="159"/>
      <c r="N18" s="132">
        <v>0</v>
      </c>
      <c r="O18" s="132">
        <v>0</v>
      </c>
      <c r="P18" s="132">
        <v>0</v>
      </c>
      <c r="R18" s="132">
        <f t="shared" si="0"/>
        <v>27.72</v>
      </c>
      <c r="S18" s="132">
        <f t="shared" si="1"/>
        <v>27.72</v>
      </c>
      <c r="T18" s="132">
        <f t="shared" si="2"/>
        <v>0</v>
      </c>
    </row>
    <row r="19" spans="1:20" x14ac:dyDescent="0.2">
      <c r="A19" s="127">
        <v>850</v>
      </c>
      <c r="B19" s="128" t="s">
        <v>144</v>
      </c>
      <c r="C19" s="129" t="s">
        <v>3</v>
      </c>
      <c r="D19" s="130">
        <v>10</v>
      </c>
      <c r="E19" s="131"/>
      <c r="F19" s="132">
        <v>501</v>
      </c>
      <c r="G19" s="132">
        <v>480.16</v>
      </c>
      <c r="H19" s="132">
        <v>20.84</v>
      </c>
      <c r="I19" s="159"/>
      <c r="J19" s="132">
        <v>514.16999999999985</v>
      </c>
      <c r="K19" s="132">
        <v>510.51999999999987</v>
      </c>
      <c r="L19" s="132">
        <v>3.6500000000000004</v>
      </c>
      <c r="M19" s="159"/>
      <c r="N19" s="132">
        <v>0</v>
      </c>
      <c r="O19" s="132">
        <v>0</v>
      </c>
      <c r="P19" s="132">
        <v>0</v>
      </c>
      <c r="R19" s="132">
        <f t="shared" si="0"/>
        <v>1015.1699999999998</v>
      </c>
      <c r="S19" s="132">
        <f t="shared" si="1"/>
        <v>990.67999999999984</v>
      </c>
      <c r="T19" s="132">
        <f t="shared" si="2"/>
        <v>24.490000000000002</v>
      </c>
    </row>
    <row r="20" spans="1:20" x14ac:dyDescent="0.2">
      <c r="A20" s="127">
        <v>900</v>
      </c>
      <c r="B20" s="128" t="s">
        <v>143</v>
      </c>
      <c r="C20" s="129" t="s">
        <v>11</v>
      </c>
      <c r="D20" s="130">
        <v>7</v>
      </c>
      <c r="E20" s="131"/>
      <c r="F20" s="132">
        <v>8390.74</v>
      </c>
      <c r="G20" s="132">
        <v>7887.34</v>
      </c>
      <c r="H20" s="132">
        <v>503.4</v>
      </c>
      <c r="I20" s="159"/>
      <c r="J20" s="132">
        <v>2013.49</v>
      </c>
      <c r="K20" s="132">
        <v>1981.06</v>
      </c>
      <c r="L20" s="132">
        <v>32.43</v>
      </c>
      <c r="M20" s="159"/>
      <c r="N20" s="132">
        <v>1.5</v>
      </c>
      <c r="O20" s="132">
        <v>1.5</v>
      </c>
      <c r="P20" s="132">
        <v>0</v>
      </c>
      <c r="R20" s="132">
        <f t="shared" si="0"/>
        <v>10405.73</v>
      </c>
      <c r="S20" s="132">
        <f t="shared" si="1"/>
        <v>9869.9</v>
      </c>
      <c r="T20" s="132">
        <f t="shared" si="2"/>
        <v>535.82999999999993</v>
      </c>
    </row>
    <row r="21" spans="1:20" x14ac:dyDescent="0.2">
      <c r="A21" s="127">
        <v>950</v>
      </c>
      <c r="B21" s="128" t="s">
        <v>142</v>
      </c>
      <c r="C21" s="129" t="s">
        <v>3</v>
      </c>
      <c r="D21" s="130">
        <v>9</v>
      </c>
      <c r="E21" s="131"/>
      <c r="F21" s="132">
        <v>138</v>
      </c>
      <c r="G21" s="132">
        <v>132.26</v>
      </c>
      <c r="H21" s="132">
        <v>5.74</v>
      </c>
      <c r="I21" s="159"/>
      <c r="J21" s="132">
        <v>0</v>
      </c>
      <c r="K21" s="132">
        <v>0</v>
      </c>
      <c r="L21" s="132">
        <v>0</v>
      </c>
      <c r="M21" s="159"/>
      <c r="N21" s="132">
        <v>0</v>
      </c>
      <c r="O21" s="132">
        <v>0</v>
      </c>
      <c r="P21" s="132">
        <v>0</v>
      </c>
      <c r="R21" s="132">
        <f t="shared" si="0"/>
        <v>138</v>
      </c>
      <c r="S21" s="132">
        <f t="shared" si="1"/>
        <v>132.26</v>
      </c>
      <c r="T21" s="132">
        <f t="shared" si="2"/>
        <v>5.74</v>
      </c>
    </row>
    <row r="22" spans="1:20" x14ac:dyDescent="0.2">
      <c r="A22" s="127">
        <v>1000</v>
      </c>
      <c r="B22" s="128" t="s">
        <v>141</v>
      </c>
      <c r="C22" s="129" t="s">
        <v>3</v>
      </c>
      <c r="D22" s="130">
        <v>9</v>
      </c>
      <c r="E22" s="131"/>
      <c r="F22" s="132">
        <v>130</v>
      </c>
      <c r="G22" s="132">
        <v>124.59</v>
      </c>
      <c r="H22" s="132">
        <v>5.41</v>
      </c>
      <c r="I22" s="159"/>
      <c r="J22" s="132">
        <v>310.32</v>
      </c>
      <c r="K22" s="132">
        <v>310.32</v>
      </c>
      <c r="L22" s="132">
        <v>0</v>
      </c>
      <c r="M22" s="159"/>
      <c r="N22" s="132">
        <v>0</v>
      </c>
      <c r="O22" s="132">
        <v>0</v>
      </c>
      <c r="P22" s="132">
        <v>0</v>
      </c>
      <c r="R22" s="132">
        <f t="shared" si="0"/>
        <v>440.32</v>
      </c>
      <c r="S22" s="132">
        <f t="shared" si="1"/>
        <v>434.90999999999997</v>
      </c>
      <c r="T22" s="132">
        <f t="shared" si="2"/>
        <v>5.41</v>
      </c>
    </row>
    <row r="23" spans="1:20" x14ac:dyDescent="0.2">
      <c r="A23" s="127">
        <v>1050</v>
      </c>
      <c r="B23" s="128" t="s">
        <v>140</v>
      </c>
      <c r="C23" s="129" t="s">
        <v>3</v>
      </c>
      <c r="D23" s="130">
        <v>9</v>
      </c>
      <c r="E23" s="131"/>
      <c r="F23" s="132">
        <v>164.14</v>
      </c>
      <c r="G23" s="132">
        <v>157.31</v>
      </c>
      <c r="H23" s="132">
        <v>6.83</v>
      </c>
      <c r="I23" s="159"/>
      <c r="J23" s="132">
        <v>323.774</v>
      </c>
      <c r="K23" s="132">
        <v>312.774</v>
      </c>
      <c r="L23" s="132">
        <v>11</v>
      </c>
      <c r="M23" s="159"/>
      <c r="N23" s="132">
        <v>0</v>
      </c>
      <c r="O23" s="132">
        <v>0</v>
      </c>
      <c r="P23" s="132">
        <v>0</v>
      </c>
      <c r="R23" s="132">
        <f t="shared" si="0"/>
        <v>487.91399999999999</v>
      </c>
      <c r="S23" s="132">
        <f t="shared" si="1"/>
        <v>470.084</v>
      </c>
      <c r="T23" s="132">
        <f t="shared" si="2"/>
        <v>17.829999999999998</v>
      </c>
    </row>
    <row r="24" spans="1:20" x14ac:dyDescent="0.2">
      <c r="A24" s="127">
        <v>1100</v>
      </c>
      <c r="B24" s="128" t="s">
        <v>139</v>
      </c>
      <c r="C24" s="129" t="s">
        <v>8</v>
      </c>
      <c r="D24" s="130">
        <v>2</v>
      </c>
      <c r="E24" s="131"/>
      <c r="F24" s="132">
        <v>3987</v>
      </c>
      <c r="G24" s="132">
        <v>3801</v>
      </c>
      <c r="H24" s="132">
        <v>186</v>
      </c>
      <c r="I24" s="159"/>
      <c r="J24" s="132">
        <v>7</v>
      </c>
      <c r="K24" s="132">
        <v>7</v>
      </c>
      <c r="L24" s="132">
        <v>0</v>
      </c>
      <c r="M24" s="159"/>
      <c r="N24" s="132">
        <v>266</v>
      </c>
      <c r="O24" s="132">
        <v>222</v>
      </c>
      <c r="P24" s="132">
        <v>44</v>
      </c>
      <c r="R24" s="132">
        <f t="shared" si="0"/>
        <v>4260</v>
      </c>
      <c r="S24" s="132">
        <f t="shared" si="1"/>
        <v>4030</v>
      </c>
      <c r="T24" s="132">
        <f t="shared" si="2"/>
        <v>230</v>
      </c>
    </row>
    <row r="25" spans="1:20" x14ac:dyDescent="0.2">
      <c r="A25" s="127">
        <v>1150</v>
      </c>
      <c r="B25" s="128" t="s">
        <v>138</v>
      </c>
      <c r="C25" s="129" t="s">
        <v>3</v>
      </c>
      <c r="D25" s="130">
        <v>9</v>
      </c>
      <c r="E25" s="131"/>
      <c r="F25" s="132">
        <v>0</v>
      </c>
      <c r="G25" s="132">
        <v>0</v>
      </c>
      <c r="H25" s="132">
        <v>0</v>
      </c>
      <c r="I25" s="159"/>
      <c r="J25" s="132">
        <v>410.24</v>
      </c>
      <c r="K25" s="132">
        <v>408.24</v>
      </c>
      <c r="L25" s="132">
        <v>2</v>
      </c>
      <c r="M25" s="159"/>
      <c r="N25" s="132">
        <v>62</v>
      </c>
      <c r="O25" s="132">
        <v>62</v>
      </c>
      <c r="P25" s="132">
        <v>0</v>
      </c>
      <c r="R25" s="132">
        <f t="shared" si="0"/>
        <v>472.24</v>
      </c>
      <c r="S25" s="132">
        <f t="shared" si="1"/>
        <v>470.24</v>
      </c>
      <c r="T25" s="132">
        <f t="shared" si="2"/>
        <v>2</v>
      </c>
    </row>
    <row r="26" spans="1:20" x14ac:dyDescent="0.2">
      <c r="A26" s="127">
        <v>1200</v>
      </c>
      <c r="B26" s="128" t="s">
        <v>137</v>
      </c>
      <c r="C26" s="129" t="s">
        <v>3</v>
      </c>
      <c r="D26" s="130">
        <v>9</v>
      </c>
      <c r="E26" s="131"/>
      <c r="F26" s="132">
        <v>0</v>
      </c>
      <c r="G26" s="132">
        <v>0</v>
      </c>
      <c r="H26" s="132">
        <v>0</v>
      </c>
      <c r="I26" s="159"/>
      <c r="J26" s="132">
        <v>0</v>
      </c>
      <c r="K26" s="132">
        <v>0</v>
      </c>
      <c r="L26" s="132">
        <v>0</v>
      </c>
      <c r="M26" s="159"/>
      <c r="N26" s="132">
        <v>0</v>
      </c>
      <c r="O26" s="132">
        <v>0</v>
      </c>
      <c r="P26" s="132">
        <v>0</v>
      </c>
      <c r="R26" s="132">
        <f t="shared" si="0"/>
        <v>0</v>
      </c>
      <c r="S26" s="132">
        <f t="shared" si="1"/>
        <v>0</v>
      </c>
      <c r="T26" s="132">
        <f t="shared" si="2"/>
        <v>0</v>
      </c>
    </row>
    <row r="27" spans="1:20" x14ac:dyDescent="0.2">
      <c r="A27" s="127">
        <v>1250</v>
      </c>
      <c r="B27" s="128" t="s">
        <v>136</v>
      </c>
      <c r="C27" s="129" t="s">
        <v>3</v>
      </c>
      <c r="D27" s="130">
        <v>4</v>
      </c>
      <c r="E27" s="131"/>
      <c r="F27" s="132">
        <v>0</v>
      </c>
      <c r="G27" s="132">
        <v>0</v>
      </c>
      <c r="H27" s="132">
        <v>0</v>
      </c>
      <c r="I27" s="159"/>
      <c r="J27" s="132">
        <v>711.28480000000002</v>
      </c>
      <c r="K27" s="132">
        <v>691.24</v>
      </c>
      <c r="L27" s="132">
        <v>20.044799999999999</v>
      </c>
      <c r="M27" s="159"/>
      <c r="N27" s="132">
        <v>0</v>
      </c>
      <c r="O27" s="132">
        <v>0</v>
      </c>
      <c r="P27" s="132">
        <v>0</v>
      </c>
      <c r="R27" s="132">
        <f t="shared" si="0"/>
        <v>711.28480000000002</v>
      </c>
      <c r="S27" s="132">
        <f t="shared" si="1"/>
        <v>691.24</v>
      </c>
      <c r="T27" s="132">
        <f t="shared" si="2"/>
        <v>20.044799999999999</v>
      </c>
    </row>
    <row r="28" spans="1:20" x14ac:dyDescent="0.2">
      <c r="A28" s="127">
        <v>1300</v>
      </c>
      <c r="B28" s="128" t="s">
        <v>135</v>
      </c>
      <c r="C28" s="129" t="s">
        <v>8</v>
      </c>
      <c r="D28" s="130">
        <v>2</v>
      </c>
      <c r="E28" s="131"/>
      <c r="F28" s="132">
        <v>2708.08</v>
      </c>
      <c r="G28" s="132">
        <v>2404.23</v>
      </c>
      <c r="H28" s="132">
        <v>303.85000000000002</v>
      </c>
      <c r="I28" s="159"/>
      <c r="J28" s="132">
        <v>10.119999999999999</v>
      </c>
      <c r="K28" s="132">
        <v>10.119999999999999</v>
      </c>
      <c r="L28" s="132">
        <v>0</v>
      </c>
      <c r="M28" s="159"/>
      <c r="N28" s="132">
        <v>0</v>
      </c>
      <c r="O28" s="132">
        <v>0</v>
      </c>
      <c r="P28" s="132">
        <v>0</v>
      </c>
      <c r="R28" s="132">
        <f t="shared" si="0"/>
        <v>2718.2</v>
      </c>
      <c r="S28" s="132">
        <f t="shared" si="1"/>
        <v>2414.35</v>
      </c>
      <c r="T28" s="132">
        <f t="shared" si="2"/>
        <v>303.85000000000002</v>
      </c>
    </row>
    <row r="29" spans="1:20" x14ac:dyDescent="0.2">
      <c r="A29" s="127">
        <v>1350</v>
      </c>
      <c r="B29" s="128" t="s">
        <v>134</v>
      </c>
      <c r="C29" s="129" t="s">
        <v>11</v>
      </c>
      <c r="D29" s="130">
        <v>4</v>
      </c>
      <c r="E29" s="131"/>
      <c r="F29" s="132">
        <v>4591</v>
      </c>
      <c r="G29" s="132">
        <v>4400.01</v>
      </c>
      <c r="H29" s="132">
        <v>190.99</v>
      </c>
      <c r="I29" s="159"/>
      <c r="J29" s="132">
        <v>1432.22</v>
      </c>
      <c r="K29" s="132">
        <v>1400.96</v>
      </c>
      <c r="L29" s="132">
        <v>31.26</v>
      </c>
      <c r="M29" s="159"/>
      <c r="N29" s="132">
        <v>0</v>
      </c>
      <c r="O29" s="132">
        <v>0</v>
      </c>
      <c r="P29" s="132">
        <v>0</v>
      </c>
      <c r="R29" s="132">
        <f t="shared" si="0"/>
        <v>6023.22</v>
      </c>
      <c r="S29" s="132">
        <f t="shared" si="1"/>
        <v>5800.97</v>
      </c>
      <c r="T29" s="132">
        <f t="shared" si="2"/>
        <v>222.25</v>
      </c>
    </row>
    <row r="30" spans="1:20" x14ac:dyDescent="0.2">
      <c r="A30" s="127">
        <v>1400</v>
      </c>
      <c r="B30" s="128" t="s">
        <v>133</v>
      </c>
      <c r="C30" s="129" t="s">
        <v>3</v>
      </c>
      <c r="D30" s="130">
        <v>11</v>
      </c>
      <c r="E30" s="131"/>
      <c r="F30" s="132">
        <v>629.63</v>
      </c>
      <c r="G30" s="132">
        <v>592.69000000000005</v>
      </c>
      <c r="H30" s="132">
        <v>36.94</v>
      </c>
      <c r="I30" s="159"/>
      <c r="J30" s="132">
        <v>1272.7916</v>
      </c>
      <c r="K30" s="132">
        <v>1272.7916</v>
      </c>
      <c r="L30" s="132">
        <v>0</v>
      </c>
      <c r="M30" s="159"/>
      <c r="N30" s="132">
        <v>0</v>
      </c>
      <c r="O30" s="132">
        <v>0</v>
      </c>
      <c r="P30" s="132">
        <v>0</v>
      </c>
      <c r="R30" s="132">
        <f t="shared" si="0"/>
        <v>1902.4216000000001</v>
      </c>
      <c r="S30" s="132">
        <f t="shared" si="1"/>
        <v>1865.4816000000001</v>
      </c>
      <c r="T30" s="132">
        <f t="shared" si="2"/>
        <v>36.94</v>
      </c>
    </row>
    <row r="31" spans="1:20" x14ac:dyDescent="0.2">
      <c r="A31" s="127">
        <v>1450</v>
      </c>
      <c r="B31" s="128" t="s">
        <v>132</v>
      </c>
      <c r="C31" s="129" t="s">
        <v>8</v>
      </c>
      <c r="D31" s="130">
        <v>6</v>
      </c>
      <c r="E31" s="131"/>
      <c r="F31" s="132">
        <v>7548</v>
      </c>
      <c r="G31" s="132">
        <v>7373.2</v>
      </c>
      <c r="H31" s="132">
        <v>174.8</v>
      </c>
      <c r="I31" s="159"/>
      <c r="J31" s="132">
        <v>0</v>
      </c>
      <c r="K31" s="132">
        <v>0</v>
      </c>
      <c r="L31" s="132">
        <v>0</v>
      </c>
      <c r="M31" s="159"/>
      <c r="N31" s="132">
        <v>0</v>
      </c>
      <c r="O31" s="132">
        <v>0</v>
      </c>
      <c r="P31" s="132">
        <v>0</v>
      </c>
      <c r="R31" s="132">
        <f t="shared" si="0"/>
        <v>7548</v>
      </c>
      <c r="S31" s="132">
        <f t="shared" si="1"/>
        <v>7373.2</v>
      </c>
      <c r="T31" s="132">
        <f t="shared" si="2"/>
        <v>174.8</v>
      </c>
    </row>
    <row r="32" spans="1:20" x14ac:dyDescent="0.2">
      <c r="A32" s="127">
        <v>1500</v>
      </c>
      <c r="B32" s="128" t="s">
        <v>131</v>
      </c>
      <c r="C32" s="129" t="s">
        <v>8</v>
      </c>
      <c r="D32" s="130">
        <v>7</v>
      </c>
      <c r="E32" s="131"/>
      <c r="F32" s="132">
        <v>13260</v>
      </c>
      <c r="G32" s="132">
        <v>13127</v>
      </c>
      <c r="H32" s="132">
        <v>133</v>
      </c>
      <c r="I32" s="159"/>
      <c r="J32" s="132">
        <v>0</v>
      </c>
      <c r="K32" s="132">
        <v>0</v>
      </c>
      <c r="L32" s="132">
        <v>0</v>
      </c>
      <c r="M32" s="159"/>
      <c r="N32" s="132">
        <v>187</v>
      </c>
      <c r="O32" s="132">
        <v>187</v>
      </c>
      <c r="P32" s="132">
        <v>0</v>
      </c>
      <c r="R32" s="132">
        <f t="shared" si="0"/>
        <v>13447</v>
      </c>
      <c r="S32" s="132">
        <f t="shared" si="1"/>
        <v>13314</v>
      </c>
      <c r="T32" s="132">
        <f t="shared" si="2"/>
        <v>133</v>
      </c>
    </row>
    <row r="33" spans="1:20" x14ac:dyDescent="0.2">
      <c r="A33" s="127">
        <v>1520</v>
      </c>
      <c r="B33" s="128" t="s">
        <v>130</v>
      </c>
      <c r="C33" s="129" t="s">
        <v>8</v>
      </c>
      <c r="D33" s="130">
        <v>2</v>
      </c>
      <c r="E33" s="131"/>
      <c r="F33" s="132">
        <v>8250.14</v>
      </c>
      <c r="G33" s="132">
        <v>7953.96</v>
      </c>
      <c r="H33" s="132">
        <v>296.18</v>
      </c>
      <c r="I33" s="159"/>
      <c r="J33" s="132">
        <v>0</v>
      </c>
      <c r="K33" s="132">
        <v>0</v>
      </c>
      <c r="L33" s="132">
        <v>0</v>
      </c>
      <c r="M33" s="159"/>
      <c r="N33" s="132">
        <v>415.14</v>
      </c>
      <c r="O33" s="132">
        <v>415.14</v>
      </c>
      <c r="P33" s="132">
        <v>0</v>
      </c>
      <c r="R33" s="132">
        <f t="shared" si="0"/>
        <v>8665.2799999999988</v>
      </c>
      <c r="S33" s="132">
        <f t="shared" si="1"/>
        <v>8369.1</v>
      </c>
      <c r="T33" s="132">
        <f t="shared" si="2"/>
        <v>296.18</v>
      </c>
    </row>
    <row r="34" spans="1:20" x14ac:dyDescent="0.2">
      <c r="A34" s="127">
        <v>1550</v>
      </c>
      <c r="B34" s="128" t="s">
        <v>129</v>
      </c>
      <c r="C34" s="129" t="s">
        <v>8</v>
      </c>
      <c r="D34" s="130">
        <v>3</v>
      </c>
      <c r="E34" s="131"/>
      <c r="F34" s="132">
        <v>11261</v>
      </c>
      <c r="G34" s="132">
        <v>9622.52</v>
      </c>
      <c r="H34" s="132">
        <v>1638.48</v>
      </c>
      <c r="I34" s="159"/>
      <c r="J34" s="132">
        <v>0</v>
      </c>
      <c r="K34" s="132">
        <v>0</v>
      </c>
      <c r="L34" s="132">
        <v>0</v>
      </c>
      <c r="M34" s="159"/>
      <c r="N34" s="132">
        <v>0</v>
      </c>
      <c r="O34" s="132">
        <v>0</v>
      </c>
      <c r="P34" s="132">
        <v>0</v>
      </c>
      <c r="R34" s="132">
        <f t="shared" si="0"/>
        <v>11261</v>
      </c>
      <c r="S34" s="132">
        <f t="shared" si="1"/>
        <v>9622.52</v>
      </c>
      <c r="T34" s="132">
        <f t="shared" si="2"/>
        <v>1638.48</v>
      </c>
    </row>
    <row r="35" spans="1:20" x14ac:dyDescent="0.2">
      <c r="A35" s="127">
        <v>1600</v>
      </c>
      <c r="B35" s="128" t="s">
        <v>128</v>
      </c>
      <c r="C35" s="129" t="s">
        <v>3</v>
      </c>
      <c r="D35" s="130">
        <v>9</v>
      </c>
      <c r="E35" s="131"/>
      <c r="F35" s="132">
        <v>0</v>
      </c>
      <c r="G35" s="132">
        <v>0</v>
      </c>
      <c r="H35" s="132">
        <v>0</v>
      </c>
      <c r="I35" s="159"/>
      <c r="J35" s="132">
        <v>0</v>
      </c>
      <c r="K35" s="132">
        <v>0</v>
      </c>
      <c r="L35" s="132">
        <v>0</v>
      </c>
      <c r="M35" s="159"/>
      <c r="N35" s="132">
        <v>0</v>
      </c>
      <c r="O35" s="132">
        <v>0</v>
      </c>
      <c r="P35" s="132">
        <v>0</v>
      </c>
      <c r="R35" s="132">
        <f t="shared" si="0"/>
        <v>0</v>
      </c>
      <c r="S35" s="132">
        <f t="shared" si="1"/>
        <v>0</v>
      </c>
      <c r="T35" s="132">
        <f t="shared" si="2"/>
        <v>0</v>
      </c>
    </row>
    <row r="36" spans="1:20" x14ac:dyDescent="0.2">
      <c r="A36" s="127">
        <v>1700</v>
      </c>
      <c r="B36" s="128" t="s">
        <v>127</v>
      </c>
      <c r="C36" s="129" t="s">
        <v>3</v>
      </c>
      <c r="D36" s="130">
        <v>9</v>
      </c>
      <c r="E36" s="131"/>
      <c r="F36" s="132">
        <v>0</v>
      </c>
      <c r="G36" s="132">
        <v>0</v>
      </c>
      <c r="H36" s="132">
        <v>0</v>
      </c>
      <c r="I36" s="159"/>
      <c r="J36" s="132">
        <v>0</v>
      </c>
      <c r="K36" s="132">
        <v>0</v>
      </c>
      <c r="L36" s="132">
        <v>0</v>
      </c>
      <c r="M36" s="159"/>
      <c r="N36" s="132">
        <v>0</v>
      </c>
      <c r="O36" s="132">
        <v>0</v>
      </c>
      <c r="P36" s="132">
        <v>0</v>
      </c>
      <c r="R36" s="132">
        <f t="shared" si="0"/>
        <v>0</v>
      </c>
      <c r="S36" s="132">
        <f t="shared" si="1"/>
        <v>0</v>
      </c>
      <c r="T36" s="132">
        <f t="shared" si="2"/>
        <v>0</v>
      </c>
    </row>
    <row r="37" spans="1:20" x14ac:dyDescent="0.2">
      <c r="A37" s="127">
        <v>1720</v>
      </c>
      <c r="B37" s="128" t="s">
        <v>126</v>
      </c>
      <c r="C37" s="129" t="s">
        <v>6</v>
      </c>
      <c r="D37" s="130">
        <v>4</v>
      </c>
      <c r="E37" s="131"/>
      <c r="F37" s="132">
        <v>4839.04</v>
      </c>
      <c r="G37" s="132">
        <v>4734.16</v>
      </c>
      <c r="H37" s="132">
        <v>104.88</v>
      </c>
      <c r="I37" s="159"/>
      <c r="J37" s="132">
        <v>1882.33</v>
      </c>
      <c r="K37" s="132">
        <v>1807.33</v>
      </c>
      <c r="L37" s="132">
        <v>75</v>
      </c>
      <c r="M37" s="159"/>
      <c r="N37" s="132">
        <v>0</v>
      </c>
      <c r="O37" s="132">
        <v>0</v>
      </c>
      <c r="P37" s="132">
        <v>0</v>
      </c>
      <c r="R37" s="132">
        <f t="shared" si="0"/>
        <v>6721.37</v>
      </c>
      <c r="S37" s="132">
        <f t="shared" si="1"/>
        <v>6541.49</v>
      </c>
      <c r="T37" s="132">
        <f t="shared" si="2"/>
        <v>179.88</v>
      </c>
    </row>
    <row r="38" spans="1:20" x14ac:dyDescent="0.2">
      <c r="A38" s="127">
        <v>1730</v>
      </c>
      <c r="B38" s="128" t="s">
        <v>125</v>
      </c>
      <c r="C38" s="129" t="s">
        <v>11</v>
      </c>
      <c r="D38" s="130">
        <v>4</v>
      </c>
      <c r="E38" s="131"/>
      <c r="F38" s="132">
        <v>6658</v>
      </c>
      <c r="G38" s="132">
        <v>6480</v>
      </c>
      <c r="H38" s="132">
        <v>178</v>
      </c>
      <c r="I38" s="159"/>
      <c r="J38" s="132">
        <v>935.53280000000007</v>
      </c>
      <c r="K38" s="132">
        <v>935.53280000000007</v>
      </c>
      <c r="L38" s="132">
        <v>0</v>
      </c>
      <c r="M38" s="159"/>
      <c r="N38" s="132">
        <v>138</v>
      </c>
      <c r="O38" s="132">
        <v>138</v>
      </c>
      <c r="P38" s="132">
        <v>0</v>
      </c>
      <c r="R38" s="132">
        <f t="shared" si="0"/>
        <v>7731.5328</v>
      </c>
      <c r="S38" s="132">
        <f t="shared" si="1"/>
        <v>7553.5328</v>
      </c>
      <c r="T38" s="132">
        <f t="shared" si="2"/>
        <v>178</v>
      </c>
    </row>
    <row r="39" spans="1:20" x14ac:dyDescent="0.2">
      <c r="A39" s="127">
        <v>1750</v>
      </c>
      <c r="B39" s="128" t="s">
        <v>124</v>
      </c>
      <c r="C39" s="129" t="s">
        <v>3</v>
      </c>
      <c r="D39" s="130">
        <v>10</v>
      </c>
      <c r="E39" s="131"/>
      <c r="F39" s="132">
        <v>0</v>
      </c>
      <c r="G39" s="132">
        <v>0</v>
      </c>
      <c r="H39" s="132">
        <v>0</v>
      </c>
      <c r="I39" s="159"/>
      <c r="J39" s="132">
        <v>37.68</v>
      </c>
      <c r="K39" s="132">
        <v>0</v>
      </c>
      <c r="L39" s="132">
        <v>37.68</v>
      </c>
      <c r="M39" s="159"/>
      <c r="N39" s="132">
        <v>0</v>
      </c>
      <c r="O39" s="132">
        <v>0</v>
      </c>
      <c r="P39" s="132">
        <v>0</v>
      </c>
      <c r="R39" s="132">
        <f t="shared" si="0"/>
        <v>37.68</v>
      </c>
      <c r="S39" s="132">
        <f t="shared" si="1"/>
        <v>0</v>
      </c>
      <c r="T39" s="132">
        <f t="shared" si="2"/>
        <v>37.68</v>
      </c>
    </row>
    <row r="40" spans="1:20" x14ac:dyDescent="0.2">
      <c r="A40" s="127">
        <v>1800</v>
      </c>
      <c r="B40" s="128" t="s">
        <v>123</v>
      </c>
      <c r="C40" s="129" t="s">
        <v>11</v>
      </c>
      <c r="D40" s="130">
        <v>4</v>
      </c>
      <c r="E40" s="131"/>
      <c r="F40" s="132">
        <v>8660</v>
      </c>
      <c r="G40" s="132">
        <v>8299.74</v>
      </c>
      <c r="H40" s="132">
        <v>360.26</v>
      </c>
      <c r="I40" s="159"/>
      <c r="J40" s="132">
        <v>980.50950399999988</v>
      </c>
      <c r="K40" s="132">
        <v>980.50950399999988</v>
      </c>
      <c r="L40" s="132">
        <v>0</v>
      </c>
      <c r="M40" s="159"/>
      <c r="N40" s="132">
        <v>0</v>
      </c>
      <c r="O40" s="132">
        <v>0</v>
      </c>
      <c r="P40" s="132">
        <v>0</v>
      </c>
      <c r="R40" s="132">
        <f t="shared" si="0"/>
        <v>9640.5095039999997</v>
      </c>
      <c r="S40" s="132">
        <f t="shared" si="1"/>
        <v>9280.2495039999994</v>
      </c>
      <c r="T40" s="132">
        <f t="shared" si="2"/>
        <v>360.26</v>
      </c>
    </row>
    <row r="41" spans="1:20" x14ac:dyDescent="0.2">
      <c r="A41" s="127">
        <v>1860</v>
      </c>
      <c r="B41" s="128" t="s">
        <v>122</v>
      </c>
      <c r="C41" s="129" t="s">
        <v>3</v>
      </c>
      <c r="D41" s="130">
        <v>8</v>
      </c>
      <c r="E41" s="131"/>
      <c r="F41" s="132">
        <v>0</v>
      </c>
      <c r="G41" s="132">
        <v>0</v>
      </c>
      <c r="H41" s="132">
        <v>0</v>
      </c>
      <c r="I41" s="159"/>
      <c r="J41" s="132">
        <v>33.620000000000005</v>
      </c>
      <c r="K41" s="132">
        <v>33.620000000000005</v>
      </c>
      <c r="L41" s="132">
        <v>0</v>
      </c>
      <c r="M41" s="159"/>
      <c r="N41" s="132">
        <v>0</v>
      </c>
      <c r="O41" s="132">
        <v>0</v>
      </c>
      <c r="P41" s="132">
        <v>0</v>
      </c>
      <c r="R41" s="132">
        <f t="shared" si="0"/>
        <v>33.620000000000005</v>
      </c>
      <c r="S41" s="132">
        <f t="shared" si="1"/>
        <v>33.620000000000005</v>
      </c>
      <c r="T41" s="132">
        <f t="shared" si="2"/>
        <v>0</v>
      </c>
    </row>
    <row r="42" spans="1:20" x14ac:dyDescent="0.2">
      <c r="A42" s="127">
        <v>2000</v>
      </c>
      <c r="B42" s="128" t="s">
        <v>121</v>
      </c>
      <c r="C42" s="129" t="s">
        <v>3</v>
      </c>
      <c r="D42" s="130">
        <v>9</v>
      </c>
      <c r="E42" s="131"/>
      <c r="F42" s="132">
        <v>250.14</v>
      </c>
      <c r="G42" s="132">
        <v>239.73</v>
      </c>
      <c r="H42" s="132">
        <v>10.41</v>
      </c>
      <c r="I42" s="159"/>
      <c r="J42" s="132">
        <v>0</v>
      </c>
      <c r="K42" s="132">
        <v>0</v>
      </c>
      <c r="L42" s="132">
        <v>0</v>
      </c>
      <c r="M42" s="159"/>
      <c r="N42" s="132">
        <v>0</v>
      </c>
      <c r="O42" s="132">
        <v>0</v>
      </c>
      <c r="P42" s="132">
        <v>0</v>
      </c>
      <c r="R42" s="132">
        <f t="shared" si="0"/>
        <v>250.14</v>
      </c>
      <c r="S42" s="132">
        <f t="shared" si="1"/>
        <v>239.73</v>
      </c>
      <c r="T42" s="132">
        <f t="shared" si="2"/>
        <v>10.41</v>
      </c>
    </row>
    <row r="43" spans="1:20" x14ac:dyDescent="0.2">
      <c r="A43" s="127">
        <v>2060</v>
      </c>
      <c r="B43" s="128" t="s">
        <v>120</v>
      </c>
      <c r="C43" s="129" t="s">
        <v>3</v>
      </c>
      <c r="D43" s="130">
        <v>10</v>
      </c>
      <c r="E43" s="131"/>
      <c r="F43" s="132">
        <v>596</v>
      </c>
      <c r="G43" s="132">
        <v>571.21</v>
      </c>
      <c r="H43" s="132">
        <v>24.79</v>
      </c>
      <c r="I43" s="159"/>
      <c r="J43" s="132">
        <v>1051.7199999999998</v>
      </c>
      <c r="K43" s="132">
        <v>1051.7199999999998</v>
      </c>
      <c r="L43" s="132">
        <v>0</v>
      </c>
      <c r="M43" s="159"/>
      <c r="N43" s="132">
        <v>0</v>
      </c>
      <c r="O43" s="132">
        <v>0</v>
      </c>
      <c r="P43" s="132">
        <v>0</v>
      </c>
      <c r="R43" s="132">
        <f t="shared" si="0"/>
        <v>1647.7199999999998</v>
      </c>
      <c r="S43" s="132">
        <f t="shared" si="1"/>
        <v>1622.9299999999998</v>
      </c>
      <c r="T43" s="132">
        <f t="shared" si="2"/>
        <v>24.79</v>
      </c>
    </row>
    <row r="44" spans="1:20" x14ac:dyDescent="0.2">
      <c r="A44" s="127">
        <v>2150</v>
      </c>
      <c r="B44" s="128" t="s">
        <v>119</v>
      </c>
      <c r="C44" s="129" t="s">
        <v>3</v>
      </c>
      <c r="D44" s="130">
        <v>9</v>
      </c>
      <c r="E44" s="131"/>
      <c r="F44" s="132">
        <v>0</v>
      </c>
      <c r="G44" s="132">
        <v>0</v>
      </c>
      <c r="H44" s="132">
        <v>0</v>
      </c>
      <c r="I44" s="159"/>
      <c r="J44" s="132">
        <v>200</v>
      </c>
      <c r="K44" s="132">
        <v>200</v>
      </c>
      <c r="L44" s="132">
        <v>0</v>
      </c>
      <c r="M44" s="159"/>
      <c r="N44" s="132">
        <v>0</v>
      </c>
      <c r="O44" s="132">
        <v>0</v>
      </c>
      <c r="P44" s="132">
        <v>0</v>
      </c>
      <c r="R44" s="132">
        <f t="shared" si="0"/>
        <v>200</v>
      </c>
      <c r="S44" s="132">
        <f t="shared" si="1"/>
        <v>200</v>
      </c>
      <c r="T44" s="132">
        <f t="shared" si="2"/>
        <v>0</v>
      </c>
    </row>
    <row r="45" spans="1:20" x14ac:dyDescent="0.2">
      <c r="A45" s="127">
        <v>2200</v>
      </c>
      <c r="B45" s="128" t="s">
        <v>118</v>
      </c>
      <c r="C45" s="129" t="s">
        <v>3</v>
      </c>
      <c r="D45" s="130">
        <v>10</v>
      </c>
      <c r="E45" s="131"/>
      <c r="F45" s="132">
        <v>1672</v>
      </c>
      <c r="G45" s="132">
        <v>1137</v>
      </c>
      <c r="H45" s="132">
        <v>535</v>
      </c>
      <c r="I45" s="159"/>
      <c r="J45" s="132">
        <v>45</v>
      </c>
      <c r="K45" s="132">
        <v>36</v>
      </c>
      <c r="L45" s="132">
        <v>9</v>
      </c>
      <c r="M45" s="159"/>
      <c r="N45" s="132">
        <v>0</v>
      </c>
      <c r="O45" s="132">
        <v>0</v>
      </c>
      <c r="P45" s="132">
        <v>0</v>
      </c>
      <c r="R45" s="132">
        <f t="shared" si="0"/>
        <v>1717</v>
      </c>
      <c r="S45" s="132">
        <f t="shared" si="1"/>
        <v>1173</v>
      </c>
      <c r="T45" s="132">
        <f t="shared" si="2"/>
        <v>544</v>
      </c>
    </row>
    <row r="46" spans="1:20" x14ac:dyDescent="0.2">
      <c r="A46" s="127">
        <v>2310</v>
      </c>
      <c r="B46" s="128" t="s">
        <v>117</v>
      </c>
      <c r="C46" s="129" t="s">
        <v>3</v>
      </c>
      <c r="D46" s="130">
        <v>11</v>
      </c>
      <c r="E46" s="131"/>
      <c r="F46" s="132">
        <v>1184</v>
      </c>
      <c r="G46" s="132">
        <v>1101</v>
      </c>
      <c r="H46" s="132">
        <v>83</v>
      </c>
      <c r="I46" s="159"/>
      <c r="J46" s="132">
        <v>104.39999999999999</v>
      </c>
      <c r="K46" s="132">
        <v>104.39999999999999</v>
      </c>
      <c r="L46" s="132">
        <v>0</v>
      </c>
      <c r="M46" s="159"/>
      <c r="N46" s="132">
        <v>0</v>
      </c>
      <c r="O46" s="132">
        <v>0</v>
      </c>
      <c r="P46" s="132">
        <v>0</v>
      </c>
      <c r="R46" s="132">
        <f t="shared" si="0"/>
        <v>1288.4000000000001</v>
      </c>
      <c r="S46" s="132">
        <f t="shared" si="1"/>
        <v>1205.4000000000001</v>
      </c>
      <c r="T46" s="132">
        <f t="shared" si="2"/>
        <v>83</v>
      </c>
    </row>
    <row r="47" spans="1:20" x14ac:dyDescent="0.2">
      <c r="A47" s="127">
        <v>2350</v>
      </c>
      <c r="B47" s="128" t="s">
        <v>116</v>
      </c>
      <c r="C47" s="129" t="s">
        <v>3</v>
      </c>
      <c r="D47" s="130">
        <v>11</v>
      </c>
      <c r="E47" s="131"/>
      <c r="F47" s="132">
        <v>1056</v>
      </c>
      <c r="G47" s="132">
        <v>962</v>
      </c>
      <c r="H47" s="132">
        <v>94</v>
      </c>
      <c r="I47" s="159"/>
      <c r="J47" s="132">
        <v>548.79248000000007</v>
      </c>
      <c r="K47" s="132">
        <v>544.57248000000004</v>
      </c>
      <c r="L47" s="132">
        <v>4.2200000000000006</v>
      </c>
      <c r="M47" s="159"/>
      <c r="N47" s="132">
        <v>0</v>
      </c>
      <c r="O47" s="132">
        <v>0</v>
      </c>
      <c r="P47" s="132">
        <v>0</v>
      </c>
      <c r="R47" s="132">
        <f t="shared" si="0"/>
        <v>1604.7924800000001</v>
      </c>
      <c r="S47" s="132">
        <f t="shared" si="1"/>
        <v>1506.57248</v>
      </c>
      <c r="T47" s="132">
        <f t="shared" si="2"/>
        <v>98.22</v>
      </c>
    </row>
    <row r="48" spans="1:20" x14ac:dyDescent="0.2">
      <c r="A48" s="127">
        <v>2500</v>
      </c>
      <c r="B48" s="128" t="s">
        <v>115</v>
      </c>
      <c r="C48" s="129" t="s">
        <v>3</v>
      </c>
      <c r="D48" s="130">
        <v>4</v>
      </c>
      <c r="E48" s="131"/>
      <c r="F48" s="132">
        <v>0</v>
      </c>
      <c r="G48" s="132">
        <v>0</v>
      </c>
      <c r="H48" s="132">
        <v>0</v>
      </c>
      <c r="I48" s="159"/>
      <c r="J48" s="132">
        <v>101.30439999999999</v>
      </c>
      <c r="K48" s="132">
        <v>94.50439999999999</v>
      </c>
      <c r="L48" s="132">
        <v>6.8</v>
      </c>
      <c r="M48" s="159"/>
      <c r="N48" s="132">
        <v>0</v>
      </c>
      <c r="O48" s="132">
        <v>0</v>
      </c>
      <c r="P48" s="132">
        <v>0</v>
      </c>
      <c r="R48" s="132">
        <f t="shared" si="0"/>
        <v>101.30439999999999</v>
      </c>
      <c r="S48" s="132">
        <f t="shared" si="1"/>
        <v>94.50439999999999</v>
      </c>
      <c r="T48" s="132">
        <f t="shared" si="2"/>
        <v>6.8</v>
      </c>
    </row>
    <row r="49" spans="1:20" x14ac:dyDescent="0.2">
      <c r="A49" s="127">
        <v>2600</v>
      </c>
      <c r="B49" s="128" t="s">
        <v>114</v>
      </c>
      <c r="C49" s="129" t="s">
        <v>3</v>
      </c>
      <c r="D49" s="130">
        <v>4</v>
      </c>
      <c r="E49" s="131"/>
      <c r="F49" s="132">
        <v>3570</v>
      </c>
      <c r="G49" s="132">
        <v>3286</v>
      </c>
      <c r="H49" s="132">
        <v>284</v>
      </c>
      <c r="I49" s="159"/>
      <c r="J49" s="132">
        <v>48.44</v>
      </c>
      <c r="K49" s="132">
        <v>45.44</v>
      </c>
      <c r="L49" s="132">
        <v>3</v>
      </c>
      <c r="M49" s="159"/>
      <c r="N49" s="132">
        <v>117</v>
      </c>
      <c r="O49" s="132">
        <v>117</v>
      </c>
      <c r="P49" s="132">
        <v>0</v>
      </c>
      <c r="R49" s="132">
        <f t="shared" si="0"/>
        <v>3735.44</v>
      </c>
      <c r="S49" s="132">
        <f t="shared" si="1"/>
        <v>3448.44</v>
      </c>
      <c r="T49" s="132">
        <f t="shared" si="2"/>
        <v>287</v>
      </c>
    </row>
    <row r="50" spans="1:20" x14ac:dyDescent="0.2">
      <c r="A50" s="127">
        <v>2700</v>
      </c>
      <c r="B50" s="128" t="s">
        <v>113</v>
      </c>
      <c r="C50" s="129" t="s">
        <v>11</v>
      </c>
      <c r="D50" s="130">
        <v>10</v>
      </c>
      <c r="E50" s="131"/>
      <c r="F50" s="132">
        <v>803.84</v>
      </c>
      <c r="G50" s="132">
        <v>770.4</v>
      </c>
      <c r="H50" s="132">
        <v>33.44</v>
      </c>
      <c r="I50" s="159"/>
      <c r="J50" s="132">
        <v>649.12</v>
      </c>
      <c r="K50" s="132">
        <v>649.12</v>
      </c>
      <c r="L50" s="132">
        <v>0</v>
      </c>
      <c r="M50" s="159"/>
      <c r="N50" s="132">
        <v>119</v>
      </c>
      <c r="O50" s="132">
        <v>119</v>
      </c>
      <c r="P50" s="132">
        <v>0</v>
      </c>
      <c r="R50" s="132">
        <f t="shared" si="0"/>
        <v>1571.96</v>
      </c>
      <c r="S50" s="132">
        <f t="shared" si="1"/>
        <v>1538.52</v>
      </c>
      <c r="T50" s="132">
        <f t="shared" si="2"/>
        <v>33.44</v>
      </c>
    </row>
    <row r="51" spans="1:20" x14ac:dyDescent="0.2">
      <c r="A51" s="127">
        <v>2750</v>
      </c>
      <c r="B51" s="128" t="s">
        <v>112</v>
      </c>
      <c r="C51" s="129" t="s">
        <v>3</v>
      </c>
      <c r="D51" s="130">
        <v>4</v>
      </c>
      <c r="E51" s="131"/>
      <c r="F51" s="132">
        <v>4884.2899999999991</v>
      </c>
      <c r="G51" s="132">
        <v>4121.3500000000004</v>
      </c>
      <c r="H51" s="132">
        <v>762.94</v>
      </c>
      <c r="I51" s="159"/>
      <c r="J51" s="132">
        <v>1979.348</v>
      </c>
      <c r="K51" s="132">
        <v>1979.348</v>
      </c>
      <c r="L51" s="132">
        <v>0</v>
      </c>
      <c r="M51" s="159"/>
      <c r="N51" s="132">
        <v>255.93</v>
      </c>
      <c r="O51" s="132">
        <v>255.93</v>
      </c>
      <c r="P51" s="132">
        <v>0</v>
      </c>
      <c r="R51" s="132">
        <f t="shared" si="0"/>
        <v>7119.5679999999993</v>
      </c>
      <c r="S51" s="132">
        <f t="shared" si="1"/>
        <v>6356.6280000000006</v>
      </c>
      <c r="T51" s="132">
        <f t="shared" si="2"/>
        <v>762.94</v>
      </c>
    </row>
    <row r="52" spans="1:20" x14ac:dyDescent="0.2">
      <c r="A52" s="127">
        <v>2850</v>
      </c>
      <c r="B52" s="128" t="s">
        <v>111</v>
      </c>
      <c r="C52" s="129" t="s">
        <v>8</v>
      </c>
      <c r="D52" s="130">
        <v>3</v>
      </c>
      <c r="E52" s="131"/>
      <c r="F52" s="132">
        <v>11941.44</v>
      </c>
      <c r="G52" s="132">
        <v>10371.14</v>
      </c>
      <c r="H52" s="132">
        <v>1570.3</v>
      </c>
      <c r="I52" s="159"/>
      <c r="J52" s="132">
        <v>68.05</v>
      </c>
      <c r="K52" s="132">
        <v>68.05</v>
      </c>
      <c r="L52" s="132">
        <v>0</v>
      </c>
      <c r="M52" s="159"/>
      <c r="N52" s="132">
        <v>0</v>
      </c>
      <c r="O52" s="132">
        <v>0</v>
      </c>
      <c r="P52" s="132">
        <v>0</v>
      </c>
      <c r="R52" s="132">
        <f t="shared" si="0"/>
        <v>12009.49</v>
      </c>
      <c r="S52" s="132">
        <f t="shared" si="1"/>
        <v>10439.189999999999</v>
      </c>
      <c r="T52" s="132">
        <f t="shared" si="2"/>
        <v>1570.3</v>
      </c>
    </row>
    <row r="53" spans="1:20" x14ac:dyDescent="0.2">
      <c r="A53" s="127">
        <v>2900</v>
      </c>
      <c r="B53" s="128" t="s">
        <v>110</v>
      </c>
      <c r="C53" s="129" t="s">
        <v>3</v>
      </c>
      <c r="D53" s="130">
        <v>10</v>
      </c>
      <c r="E53" s="131"/>
      <c r="F53" s="132">
        <v>630</v>
      </c>
      <c r="G53" s="132">
        <v>600</v>
      </c>
      <c r="H53" s="132">
        <v>30</v>
      </c>
      <c r="I53" s="159"/>
      <c r="J53" s="132">
        <v>602.64</v>
      </c>
      <c r="K53" s="132">
        <v>601.14</v>
      </c>
      <c r="L53" s="132">
        <v>1.5</v>
      </c>
      <c r="M53" s="159"/>
      <c r="N53" s="132">
        <v>0</v>
      </c>
      <c r="O53" s="132">
        <v>0</v>
      </c>
      <c r="P53" s="132">
        <v>0</v>
      </c>
      <c r="R53" s="132">
        <f t="shared" si="0"/>
        <v>1232.6399999999999</v>
      </c>
      <c r="S53" s="132">
        <f t="shared" si="1"/>
        <v>1201.1399999999999</v>
      </c>
      <c r="T53" s="132">
        <f t="shared" si="2"/>
        <v>31.5</v>
      </c>
    </row>
    <row r="54" spans="1:20" x14ac:dyDescent="0.2">
      <c r="A54" s="127">
        <v>2950</v>
      </c>
      <c r="B54" s="128" t="s">
        <v>109</v>
      </c>
      <c r="C54" s="129" t="s">
        <v>3</v>
      </c>
      <c r="D54" s="130">
        <v>9</v>
      </c>
      <c r="E54" s="131"/>
      <c r="F54" s="132">
        <v>518</v>
      </c>
      <c r="G54" s="132">
        <v>496.45</v>
      </c>
      <c r="H54" s="132">
        <v>21.55</v>
      </c>
      <c r="I54" s="159"/>
      <c r="J54" s="132">
        <v>4.4891999999999994</v>
      </c>
      <c r="K54" s="132">
        <v>4.4891999999999994</v>
      </c>
      <c r="L54" s="132">
        <v>0</v>
      </c>
      <c r="M54" s="159"/>
      <c r="N54" s="132">
        <v>0</v>
      </c>
      <c r="O54" s="132">
        <v>0</v>
      </c>
      <c r="P54" s="132">
        <v>0</v>
      </c>
      <c r="R54" s="132">
        <f t="shared" si="0"/>
        <v>522.48919999999998</v>
      </c>
      <c r="S54" s="132">
        <f t="shared" si="1"/>
        <v>500.93919999999997</v>
      </c>
      <c r="T54" s="132">
        <f t="shared" si="2"/>
        <v>21.55</v>
      </c>
    </row>
    <row r="55" spans="1:20" x14ac:dyDescent="0.2">
      <c r="A55" s="127">
        <v>3020</v>
      </c>
      <c r="B55" s="128" t="s">
        <v>108</v>
      </c>
      <c r="C55" s="129" t="s">
        <v>3</v>
      </c>
      <c r="D55" s="130">
        <v>6</v>
      </c>
      <c r="E55" s="131"/>
      <c r="F55" s="132">
        <v>590</v>
      </c>
      <c r="G55" s="132">
        <v>560</v>
      </c>
      <c r="H55" s="132">
        <v>30</v>
      </c>
      <c r="I55" s="159"/>
      <c r="J55" s="132">
        <v>807.33999999999992</v>
      </c>
      <c r="K55" s="132">
        <v>807.33999999999992</v>
      </c>
      <c r="L55" s="132">
        <v>0</v>
      </c>
      <c r="M55" s="159"/>
      <c r="N55" s="132">
        <v>0</v>
      </c>
      <c r="O55" s="132">
        <v>0</v>
      </c>
      <c r="P55" s="132">
        <v>0</v>
      </c>
      <c r="R55" s="132">
        <f t="shared" si="0"/>
        <v>1397.34</v>
      </c>
      <c r="S55" s="132">
        <f t="shared" si="1"/>
        <v>1367.34</v>
      </c>
      <c r="T55" s="132">
        <f t="shared" si="2"/>
        <v>30</v>
      </c>
    </row>
    <row r="56" spans="1:20" x14ac:dyDescent="0.2">
      <c r="A56" s="127">
        <v>3050</v>
      </c>
      <c r="B56" s="128" t="s">
        <v>107</v>
      </c>
      <c r="C56" s="129" t="s">
        <v>11</v>
      </c>
      <c r="D56" s="130">
        <v>9</v>
      </c>
      <c r="E56" s="131"/>
      <c r="F56" s="132">
        <v>452</v>
      </c>
      <c r="G56" s="132">
        <v>422</v>
      </c>
      <c r="H56" s="132">
        <v>30</v>
      </c>
      <c r="I56" s="159"/>
      <c r="J56" s="132">
        <v>515.95000000000005</v>
      </c>
      <c r="K56" s="132">
        <v>512.20000000000005</v>
      </c>
      <c r="L56" s="132">
        <v>3.75</v>
      </c>
      <c r="M56" s="159"/>
      <c r="N56" s="132">
        <v>0</v>
      </c>
      <c r="O56" s="132">
        <v>0</v>
      </c>
      <c r="P56" s="132">
        <v>0</v>
      </c>
      <c r="R56" s="132">
        <f t="shared" si="0"/>
        <v>967.95</v>
      </c>
      <c r="S56" s="132">
        <f t="shared" si="1"/>
        <v>934.2</v>
      </c>
      <c r="T56" s="132">
        <f t="shared" si="2"/>
        <v>33.75</v>
      </c>
    </row>
    <row r="57" spans="1:20" x14ac:dyDescent="0.2">
      <c r="A57" s="127">
        <v>3100</v>
      </c>
      <c r="B57" s="128" t="s">
        <v>106</v>
      </c>
      <c r="C57" s="129" t="s">
        <v>6</v>
      </c>
      <c r="D57" s="130">
        <v>7</v>
      </c>
      <c r="E57" s="131"/>
      <c r="F57" s="132">
        <v>20455</v>
      </c>
      <c r="G57" s="132">
        <v>19077</v>
      </c>
      <c r="H57" s="132">
        <v>1378</v>
      </c>
      <c r="I57" s="159"/>
      <c r="J57" s="132">
        <v>1216.1999999999998</v>
      </c>
      <c r="K57" s="132">
        <v>1216.1999999999998</v>
      </c>
      <c r="L57" s="132">
        <v>0</v>
      </c>
      <c r="M57" s="159"/>
      <c r="N57" s="132">
        <v>0</v>
      </c>
      <c r="O57" s="132">
        <v>0</v>
      </c>
      <c r="P57" s="132">
        <v>0</v>
      </c>
      <c r="R57" s="132">
        <f t="shared" si="0"/>
        <v>21671.200000000001</v>
      </c>
      <c r="S57" s="132">
        <f t="shared" si="1"/>
        <v>20293.2</v>
      </c>
      <c r="T57" s="132">
        <f t="shared" si="2"/>
        <v>1378</v>
      </c>
    </row>
    <row r="58" spans="1:20" x14ac:dyDescent="0.2">
      <c r="A58" s="127">
        <v>3310</v>
      </c>
      <c r="B58" s="128" t="s">
        <v>105</v>
      </c>
      <c r="C58" s="129" t="s">
        <v>3</v>
      </c>
      <c r="D58" s="130">
        <v>4</v>
      </c>
      <c r="E58" s="131"/>
      <c r="F58" s="132">
        <v>4888.7</v>
      </c>
      <c r="G58" s="132">
        <v>4685.33</v>
      </c>
      <c r="H58" s="132">
        <v>203.37</v>
      </c>
      <c r="I58" s="159"/>
      <c r="J58" s="132">
        <v>243.352</v>
      </c>
      <c r="K58" s="132">
        <v>243.352</v>
      </c>
      <c r="L58" s="132">
        <v>0</v>
      </c>
      <c r="M58" s="159"/>
      <c r="N58" s="132">
        <v>0</v>
      </c>
      <c r="O58" s="132">
        <v>0</v>
      </c>
      <c r="P58" s="132">
        <v>0</v>
      </c>
      <c r="R58" s="132">
        <f t="shared" si="0"/>
        <v>5132.0519999999997</v>
      </c>
      <c r="S58" s="132">
        <f t="shared" si="1"/>
        <v>4928.6819999999998</v>
      </c>
      <c r="T58" s="132">
        <f t="shared" si="2"/>
        <v>203.37</v>
      </c>
    </row>
    <row r="59" spans="1:20" x14ac:dyDescent="0.2">
      <c r="A59" s="127">
        <v>3350</v>
      </c>
      <c r="B59" s="128" t="s">
        <v>104</v>
      </c>
      <c r="C59" s="129" t="s">
        <v>11</v>
      </c>
      <c r="D59" s="130">
        <v>4</v>
      </c>
      <c r="E59" s="131"/>
      <c r="F59" s="132">
        <v>5296</v>
      </c>
      <c r="G59" s="132">
        <v>4873</v>
      </c>
      <c r="H59" s="132">
        <v>423</v>
      </c>
      <c r="I59" s="159"/>
      <c r="J59" s="132">
        <v>2715.8980000000006</v>
      </c>
      <c r="K59" s="132">
        <v>2715.8980000000006</v>
      </c>
      <c r="L59" s="132">
        <v>0</v>
      </c>
      <c r="M59" s="159"/>
      <c r="N59" s="132">
        <v>830.1400000000001</v>
      </c>
      <c r="O59" s="132">
        <v>830.1400000000001</v>
      </c>
      <c r="P59" s="132">
        <v>0</v>
      </c>
      <c r="R59" s="132">
        <f t="shared" si="0"/>
        <v>8842.0380000000005</v>
      </c>
      <c r="S59" s="132">
        <f t="shared" si="1"/>
        <v>8419.0380000000005</v>
      </c>
      <c r="T59" s="132">
        <f t="shared" si="2"/>
        <v>423</v>
      </c>
    </row>
    <row r="60" spans="1:20" x14ac:dyDescent="0.2">
      <c r="A60" s="127">
        <v>3370</v>
      </c>
      <c r="B60" s="128" t="s">
        <v>103</v>
      </c>
      <c r="C60" s="129" t="s">
        <v>3</v>
      </c>
      <c r="D60" s="130">
        <v>11</v>
      </c>
      <c r="E60" s="131"/>
      <c r="F60" s="132">
        <v>683</v>
      </c>
      <c r="G60" s="132">
        <v>654.59</v>
      </c>
      <c r="H60" s="132">
        <v>28.41</v>
      </c>
      <c r="I60" s="159"/>
      <c r="J60" s="132">
        <v>362.96</v>
      </c>
      <c r="K60" s="132">
        <v>362.96</v>
      </c>
      <c r="L60" s="132">
        <v>0</v>
      </c>
      <c r="M60" s="159"/>
      <c r="N60" s="132">
        <v>0</v>
      </c>
      <c r="O60" s="132">
        <v>0</v>
      </c>
      <c r="P60" s="132">
        <v>0</v>
      </c>
      <c r="R60" s="132">
        <f t="shared" si="0"/>
        <v>1045.96</v>
      </c>
      <c r="S60" s="132">
        <f t="shared" si="1"/>
        <v>1017.55</v>
      </c>
      <c r="T60" s="132">
        <f t="shared" si="2"/>
        <v>28.41</v>
      </c>
    </row>
    <row r="61" spans="1:20" x14ac:dyDescent="0.2">
      <c r="A61" s="127">
        <v>3400</v>
      </c>
      <c r="B61" s="128" t="s">
        <v>102</v>
      </c>
      <c r="C61" s="129" t="s">
        <v>11</v>
      </c>
      <c r="D61" s="130">
        <v>4</v>
      </c>
      <c r="E61" s="131"/>
      <c r="F61" s="132">
        <v>5951</v>
      </c>
      <c r="G61" s="132">
        <v>4974</v>
      </c>
      <c r="H61" s="132">
        <v>977</v>
      </c>
      <c r="I61" s="159"/>
      <c r="J61" s="132">
        <v>2265.5299999999997</v>
      </c>
      <c r="K61" s="132">
        <v>2265.5299999999997</v>
      </c>
      <c r="L61" s="132">
        <v>0</v>
      </c>
      <c r="M61" s="159"/>
      <c r="N61" s="132">
        <v>353.19999999999993</v>
      </c>
      <c r="O61" s="132">
        <v>353.19999999999993</v>
      </c>
      <c r="P61" s="132">
        <v>0</v>
      </c>
      <c r="R61" s="132">
        <f t="shared" si="0"/>
        <v>8569.73</v>
      </c>
      <c r="S61" s="132">
        <f t="shared" si="1"/>
        <v>7592.73</v>
      </c>
      <c r="T61" s="132">
        <f t="shared" si="2"/>
        <v>977</v>
      </c>
    </row>
    <row r="62" spans="1:20" x14ac:dyDescent="0.2">
      <c r="A62" s="127">
        <v>3450</v>
      </c>
      <c r="B62" s="128" t="s">
        <v>101</v>
      </c>
      <c r="C62" s="129" t="s">
        <v>3</v>
      </c>
      <c r="D62" s="130">
        <v>4</v>
      </c>
      <c r="E62" s="131"/>
      <c r="F62" s="132">
        <v>1643</v>
      </c>
      <c r="G62" s="132">
        <v>1467</v>
      </c>
      <c r="H62" s="132">
        <v>176</v>
      </c>
      <c r="I62" s="159"/>
      <c r="J62" s="132">
        <v>0</v>
      </c>
      <c r="K62" s="132">
        <v>0</v>
      </c>
      <c r="L62" s="132">
        <v>0</v>
      </c>
      <c r="M62" s="159"/>
      <c r="N62" s="132">
        <v>0</v>
      </c>
      <c r="O62" s="132">
        <v>0</v>
      </c>
      <c r="P62" s="132">
        <v>0</v>
      </c>
      <c r="R62" s="132">
        <f t="shared" si="0"/>
        <v>1643</v>
      </c>
      <c r="S62" s="132">
        <f t="shared" si="1"/>
        <v>1467</v>
      </c>
      <c r="T62" s="132">
        <f t="shared" si="2"/>
        <v>176</v>
      </c>
    </row>
    <row r="63" spans="1:20" x14ac:dyDescent="0.2">
      <c r="A63" s="127">
        <v>3500</v>
      </c>
      <c r="B63" s="128" t="s">
        <v>100</v>
      </c>
      <c r="C63" s="129" t="s">
        <v>3</v>
      </c>
      <c r="D63" s="130">
        <v>9</v>
      </c>
      <c r="E63" s="131"/>
      <c r="F63" s="132">
        <v>112</v>
      </c>
      <c r="G63" s="132">
        <v>106.4</v>
      </c>
      <c r="H63" s="132">
        <v>5.6</v>
      </c>
      <c r="I63" s="159"/>
      <c r="J63" s="132">
        <v>140.06</v>
      </c>
      <c r="K63" s="132">
        <v>140.06</v>
      </c>
      <c r="L63" s="132">
        <v>0</v>
      </c>
      <c r="M63" s="159"/>
      <c r="N63" s="132">
        <v>0</v>
      </c>
      <c r="O63" s="132">
        <v>0</v>
      </c>
      <c r="P63" s="132">
        <v>0</v>
      </c>
      <c r="R63" s="132">
        <f t="shared" si="0"/>
        <v>252.06</v>
      </c>
      <c r="S63" s="132">
        <f t="shared" si="1"/>
        <v>246.46</v>
      </c>
      <c r="T63" s="132">
        <f t="shared" si="2"/>
        <v>5.6</v>
      </c>
    </row>
    <row r="64" spans="1:20" x14ac:dyDescent="0.2">
      <c r="A64" s="127">
        <v>3550</v>
      </c>
      <c r="B64" s="128" t="s">
        <v>99</v>
      </c>
      <c r="C64" s="129" t="s">
        <v>3</v>
      </c>
      <c r="D64" s="130">
        <v>11</v>
      </c>
      <c r="E64" s="131"/>
      <c r="F64" s="132">
        <v>1430.14</v>
      </c>
      <c r="G64" s="132">
        <v>1370.65</v>
      </c>
      <c r="H64" s="132">
        <v>59.49</v>
      </c>
      <c r="I64" s="159"/>
      <c r="J64" s="132">
        <v>133.54</v>
      </c>
      <c r="K64" s="132">
        <v>129.82</v>
      </c>
      <c r="L64" s="132">
        <v>3.72</v>
      </c>
      <c r="M64" s="159"/>
      <c r="N64" s="132">
        <v>0</v>
      </c>
      <c r="O64" s="132">
        <v>0</v>
      </c>
      <c r="P64" s="132">
        <v>0</v>
      </c>
      <c r="R64" s="132">
        <f t="shared" si="0"/>
        <v>1563.68</v>
      </c>
      <c r="S64" s="132">
        <f t="shared" si="1"/>
        <v>1500.47</v>
      </c>
      <c r="T64" s="132">
        <f t="shared" si="2"/>
        <v>63.21</v>
      </c>
    </row>
    <row r="65" spans="1:20" x14ac:dyDescent="0.2">
      <c r="A65" s="127">
        <v>3650</v>
      </c>
      <c r="B65" s="128" t="s">
        <v>98</v>
      </c>
      <c r="C65" s="129" t="s">
        <v>3</v>
      </c>
      <c r="D65" s="130">
        <v>9</v>
      </c>
      <c r="E65" s="131"/>
      <c r="F65" s="132">
        <v>648.24</v>
      </c>
      <c r="G65" s="132">
        <v>621.27</v>
      </c>
      <c r="H65" s="132">
        <v>26.97</v>
      </c>
      <c r="I65" s="159"/>
      <c r="J65" s="132">
        <v>3.6</v>
      </c>
      <c r="K65" s="132">
        <v>3.6</v>
      </c>
      <c r="L65" s="132">
        <v>0</v>
      </c>
      <c r="M65" s="159"/>
      <c r="N65" s="132">
        <v>0</v>
      </c>
      <c r="O65" s="132">
        <v>0</v>
      </c>
      <c r="P65" s="132">
        <v>0</v>
      </c>
      <c r="R65" s="132">
        <f t="shared" si="0"/>
        <v>651.84</v>
      </c>
      <c r="S65" s="132">
        <f t="shared" si="1"/>
        <v>624.87</v>
      </c>
      <c r="T65" s="132">
        <f t="shared" si="2"/>
        <v>26.97</v>
      </c>
    </row>
    <row r="66" spans="1:20" x14ac:dyDescent="0.2">
      <c r="A66" s="127">
        <v>3660</v>
      </c>
      <c r="B66" s="128" t="s">
        <v>97</v>
      </c>
      <c r="C66" s="129" t="s">
        <v>3</v>
      </c>
      <c r="D66" s="130">
        <v>10</v>
      </c>
      <c r="E66" s="131"/>
      <c r="F66" s="132">
        <v>324</v>
      </c>
      <c r="G66" s="132">
        <v>317</v>
      </c>
      <c r="H66" s="132">
        <v>7</v>
      </c>
      <c r="I66" s="159"/>
      <c r="J66" s="132">
        <v>632.32079999999996</v>
      </c>
      <c r="K66" s="132">
        <v>632.32079999999996</v>
      </c>
      <c r="L66" s="132">
        <v>0</v>
      </c>
      <c r="M66" s="159"/>
      <c r="N66" s="132">
        <v>0</v>
      </c>
      <c r="O66" s="132">
        <v>0</v>
      </c>
      <c r="P66" s="132">
        <v>0</v>
      </c>
      <c r="R66" s="132">
        <f t="shared" si="0"/>
        <v>956.32079999999996</v>
      </c>
      <c r="S66" s="132">
        <f t="shared" si="1"/>
        <v>949.32079999999996</v>
      </c>
      <c r="T66" s="132">
        <f t="shared" si="2"/>
        <v>7</v>
      </c>
    </row>
    <row r="67" spans="1:20" x14ac:dyDescent="0.2">
      <c r="A67" s="127">
        <v>3700</v>
      </c>
      <c r="B67" s="128" t="s">
        <v>96</v>
      </c>
      <c r="C67" s="129" t="s">
        <v>3</v>
      </c>
      <c r="D67" s="130">
        <v>9</v>
      </c>
      <c r="E67" s="131"/>
      <c r="F67" s="132">
        <v>243</v>
      </c>
      <c r="G67" s="132">
        <v>239</v>
      </c>
      <c r="H67" s="132">
        <v>4</v>
      </c>
      <c r="I67" s="159"/>
      <c r="J67" s="132">
        <v>292.13719999999995</v>
      </c>
      <c r="K67" s="132">
        <v>227.13719999999998</v>
      </c>
      <c r="L67" s="132">
        <v>65</v>
      </c>
      <c r="M67" s="159"/>
      <c r="N67" s="132">
        <v>0</v>
      </c>
      <c r="O67" s="132">
        <v>0</v>
      </c>
      <c r="P67" s="132">
        <v>0</v>
      </c>
      <c r="R67" s="132">
        <f t="shared" si="0"/>
        <v>535.13719999999989</v>
      </c>
      <c r="S67" s="132">
        <f t="shared" si="1"/>
        <v>466.13720000000001</v>
      </c>
      <c r="T67" s="132">
        <f t="shared" si="2"/>
        <v>69</v>
      </c>
    </row>
    <row r="68" spans="1:20" x14ac:dyDescent="0.2">
      <c r="A68" s="127">
        <v>3750</v>
      </c>
      <c r="B68" s="128" t="s">
        <v>95</v>
      </c>
      <c r="C68" s="129" t="s">
        <v>11</v>
      </c>
      <c r="D68" s="130">
        <v>4</v>
      </c>
      <c r="E68" s="131"/>
      <c r="F68" s="132">
        <v>8424.7900000000009</v>
      </c>
      <c r="G68" s="132">
        <v>7674.93</v>
      </c>
      <c r="H68" s="132">
        <v>749.86</v>
      </c>
      <c r="I68" s="159"/>
      <c r="J68" s="132">
        <v>1171.9347999999998</v>
      </c>
      <c r="K68" s="132">
        <v>1171.9347999999998</v>
      </c>
      <c r="L68" s="132">
        <v>0</v>
      </c>
      <c r="M68" s="159"/>
      <c r="N68" s="132">
        <v>0</v>
      </c>
      <c r="O68" s="132">
        <v>0</v>
      </c>
      <c r="P68" s="132">
        <v>0</v>
      </c>
      <c r="R68" s="132">
        <f t="shared" si="0"/>
        <v>9596.7248</v>
      </c>
      <c r="S68" s="132">
        <f t="shared" si="1"/>
        <v>8846.8647999999994</v>
      </c>
      <c r="T68" s="132">
        <f t="shared" si="2"/>
        <v>749.86</v>
      </c>
    </row>
    <row r="69" spans="1:20" x14ac:dyDescent="0.2">
      <c r="A69" s="127">
        <v>3800</v>
      </c>
      <c r="B69" s="128" t="s">
        <v>94</v>
      </c>
      <c r="C69" s="129" t="s">
        <v>6</v>
      </c>
      <c r="D69" s="130">
        <v>6</v>
      </c>
      <c r="E69" s="131"/>
      <c r="F69" s="132">
        <v>6177</v>
      </c>
      <c r="G69" s="132">
        <v>5645.16</v>
      </c>
      <c r="H69" s="132">
        <v>531.84</v>
      </c>
      <c r="I69" s="159"/>
      <c r="J69" s="132">
        <v>1093.3900000000001</v>
      </c>
      <c r="K69" s="132">
        <v>1093.3900000000001</v>
      </c>
      <c r="L69" s="132">
        <v>0</v>
      </c>
      <c r="M69" s="159"/>
      <c r="N69" s="132">
        <v>0</v>
      </c>
      <c r="O69" s="132">
        <v>0</v>
      </c>
      <c r="P69" s="132">
        <v>0</v>
      </c>
      <c r="R69" s="132">
        <f t="shared" ref="R69:R132" si="3">F69+J69+N69</f>
        <v>7270.39</v>
      </c>
      <c r="S69" s="132">
        <f t="shared" ref="S69:S132" si="4">G69+K69+O69</f>
        <v>6738.55</v>
      </c>
      <c r="T69" s="132">
        <f t="shared" ref="T69:T132" si="5">H69+L69+P69</f>
        <v>531.84</v>
      </c>
    </row>
    <row r="70" spans="1:20" x14ac:dyDescent="0.2">
      <c r="A70" s="127">
        <v>3850</v>
      </c>
      <c r="B70" s="128" t="s">
        <v>93</v>
      </c>
      <c r="C70" s="129" t="s">
        <v>3</v>
      </c>
      <c r="D70" s="130">
        <v>9</v>
      </c>
      <c r="E70" s="131"/>
      <c r="F70" s="132">
        <v>0</v>
      </c>
      <c r="G70" s="132">
        <v>0</v>
      </c>
      <c r="H70" s="132">
        <v>0</v>
      </c>
      <c r="I70" s="159"/>
      <c r="J70" s="132">
        <v>334</v>
      </c>
      <c r="K70" s="132">
        <v>333</v>
      </c>
      <c r="L70" s="132">
        <v>1</v>
      </c>
      <c r="M70" s="159"/>
      <c r="N70" s="132">
        <v>0</v>
      </c>
      <c r="O70" s="132">
        <v>0</v>
      </c>
      <c r="P70" s="132">
        <v>0</v>
      </c>
      <c r="R70" s="132">
        <f t="shared" si="3"/>
        <v>334</v>
      </c>
      <c r="S70" s="132">
        <f t="shared" si="4"/>
        <v>333</v>
      </c>
      <c r="T70" s="132">
        <f t="shared" si="5"/>
        <v>1</v>
      </c>
    </row>
    <row r="71" spans="1:20" x14ac:dyDescent="0.2">
      <c r="A71" s="127">
        <v>3950</v>
      </c>
      <c r="B71" s="128" t="s">
        <v>92</v>
      </c>
      <c r="C71" s="129" t="s">
        <v>8</v>
      </c>
      <c r="D71" s="130">
        <v>3</v>
      </c>
      <c r="E71" s="131"/>
      <c r="F71" s="132">
        <v>7546.86</v>
      </c>
      <c r="G71" s="132">
        <v>6672.93</v>
      </c>
      <c r="H71" s="132">
        <v>873.93</v>
      </c>
      <c r="I71" s="159"/>
      <c r="J71" s="132">
        <v>0</v>
      </c>
      <c r="K71" s="132">
        <v>0</v>
      </c>
      <c r="L71" s="132">
        <v>0</v>
      </c>
      <c r="M71" s="159"/>
      <c r="N71" s="132">
        <v>96.46</v>
      </c>
      <c r="O71" s="132">
        <v>96.46</v>
      </c>
      <c r="P71" s="132">
        <v>0</v>
      </c>
      <c r="R71" s="132">
        <f t="shared" si="3"/>
        <v>7643.32</v>
      </c>
      <c r="S71" s="132">
        <f t="shared" si="4"/>
        <v>6769.39</v>
      </c>
      <c r="T71" s="132">
        <f t="shared" si="5"/>
        <v>873.93</v>
      </c>
    </row>
    <row r="72" spans="1:20" x14ac:dyDescent="0.2">
      <c r="A72" s="133">
        <v>4000</v>
      </c>
      <c r="B72" s="134" t="s">
        <v>91</v>
      </c>
      <c r="C72" s="129" t="s">
        <v>8</v>
      </c>
      <c r="D72" s="130">
        <v>7</v>
      </c>
      <c r="E72" s="131"/>
      <c r="F72" s="132">
        <v>15057</v>
      </c>
      <c r="G72" s="132">
        <v>14123.47</v>
      </c>
      <c r="H72" s="132">
        <v>933.53</v>
      </c>
      <c r="I72" s="159"/>
      <c r="J72" s="132">
        <v>71</v>
      </c>
      <c r="K72" s="132">
        <v>71</v>
      </c>
      <c r="L72" s="132">
        <v>0</v>
      </c>
      <c r="M72" s="159"/>
      <c r="N72" s="132">
        <v>406</v>
      </c>
      <c r="O72" s="132">
        <v>406</v>
      </c>
      <c r="P72" s="132">
        <v>0</v>
      </c>
      <c r="R72" s="132">
        <f t="shared" si="3"/>
        <v>15534</v>
      </c>
      <c r="S72" s="132">
        <f t="shared" si="4"/>
        <v>14600.47</v>
      </c>
      <c r="T72" s="132">
        <f t="shared" si="5"/>
        <v>933.53</v>
      </c>
    </row>
    <row r="73" spans="1:20" x14ac:dyDescent="0.2">
      <c r="A73" s="127">
        <v>4100</v>
      </c>
      <c r="B73" s="128" t="s">
        <v>90</v>
      </c>
      <c r="C73" s="129" t="s">
        <v>8</v>
      </c>
      <c r="D73" s="130">
        <v>2</v>
      </c>
      <c r="E73" s="131"/>
      <c r="F73" s="132">
        <v>1347</v>
      </c>
      <c r="G73" s="132">
        <v>1306.32</v>
      </c>
      <c r="H73" s="132">
        <v>40.68</v>
      </c>
      <c r="I73" s="159"/>
      <c r="J73" s="132">
        <v>0</v>
      </c>
      <c r="K73" s="132">
        <v>0</v>
      </c>
      <c r="L73" s="132">
        <v>0</v>
      </c>
      <c r="M73" s="159"/>
      <c r="N73" s="132">
        <v>0</v>
      </c>
      <c r="O73" s="132">
        <v>0</v>
      </c>
      <c r="P73" s="132">
        <v>0</v>
      </c>
      <c r="R73" s="132">
        <f t="shared" si="3"/>
        <v>1347</v>
      </c>
      <c r="S73" s="132">
        <f t="shared" si="4"/>
        <v>1306.32</v>
      </c>
      <c r="T73" s="132">
        <f t="shared" si="5"/>
        <v>40.68</v>
      </c>
    </row>
    <row r="74" spans="1:20" x14ac:dyDescent="0.2">
      <c r="A74" s="127">
        <v>4150</v>
      </c>
      <c r="B74" s="135" t="s">
        <v>89</v>
      </c>
      <c r="C74" s="129" t="s">
        <v>8</v>
      </c>
      <c r="D74" s="130">
        <v>3</v>
      </c>
      <c r="E74" s="131"/>
      <c r="F74" s="132">
        <v>7468.28</v>
      </c>
      <c r="G74" s="132">
        <v>6566.11</v>
      </c>
      <c r="H74" s="132">
        <v>902.17</v>
      </c>
      <c r="I74" s="159"/>
      <c r="J74" s="132">
        <v>95.099926000000011</v>
      </c>
      <c r="K74" s="132">
        <v>95.099926000000011</v>
      </c>
      <c r="L74" s="132">
        <v>0</v>
      </c>
      <c r="M74" s="159"/>
      <c r="N74" s="132">
        <v>0</v>
      </c>
      <c r="O74" s="132">
        <v>0</v>
      </c>
      <c r="P74" s="132">
        <v>0</v>
      </c>
      <c r="R74" s="132">
        <f t="shared" si="3"/>
        <v>7563.3799259999996</v>
      </c>
      <c r="S74" s="132">
        <f t="shared" si="4"/>
        <v>6661.2099259999995</v>
      </c>
      <c r="T74" s="132">
        <f t="shared" si="5"/>
        <v>902.17</v>
      </c>
    </row>
    <row r="75" spans="1:20" x14ac:dyDescent="0.2">
      <c r="A75" s="127">
        <v>4200</v>
      </c>
      <c r="B75" s="128" t="s">
        <v>88</v>
      </c>
      <c r="C75" s="129" t="s">
        <v>3</v>
      </c>
      <c r="D75" s="130">
        <v>11</v>
      </c>
      <c r="E75" s="131"/>
      <c r="F75" s="132">
        <v>3500</v>
      </c>
      <c r="G75" s="132">
        <v>3300</v>
      </c>
      <c r="H75" s="132">
        <v>200</v>
      </c>
      <c r="I75" s="159"/>
      <c r="J75" s="132">
        <v>0</v>
      </c>
      <c r="K75" s="132">
        <v>0</v>
      </c>
      <c r="L75" s="132">
        <v>0</v>
      </c>
      <c r="M75" s="159"/>
      <c r="N75" s="132">
        <v>0</v>
      </c>
      <c r="O75" s="132">
        <v>0</v>
      </c>
      <c r="P75" s="132">
        <v>0</v>
      </c>
      <c r="R75" s="132">
        <f t="shared" si="3"/>
        <v>3500</v>
      </c>
      <c r="S75" s="132">
        <f t="shared" si="4"/>
        <v>3300</v>
      </c>
      <c r="T75" s="132">
        <f t="shared" si="5"/>
        <v>200</v>
      </c>
    </row>
    <row r="76" spans="1:20" x14ac:dyDescent="0.2">
      <c r="A76" s="127">
        <v>4250</v>
      </c>
      <c r="B76" s="128" t="s">
        <v>87</v>
      </c>
      <c r="C76" s="129" t="s">
        <v>3</v>
      </c>
      <c r="D76" s="130">
        <v>8</v>
      </c>
      <c r="E76" s="131"/>
      <c r="F76" s="132">
        <v>0</v>
      </c>
      <c r="G76" s="132">
        <v>0</v>
      </c>
      <c r="H76" s="132">
        <v>0</v>
      </c>
      <c r="I76" s="159"/>
      <c r="J76" s="132">
        <v>0</v>
      </c>
      <c r="K76" s="132">
        <v>0</v>
      </c>
      <c r="L76" s="132">
        <v>0</v>
      </c>
      <c r="M76" s="159"/>
      <c r="N76" s="132">
        <v>0</v>
      </c>
      <c r="O76" s="132">
        <v>0</v>
      </c>
      <c r="P76" s="132">
        <v>0</v>
      </c>
      <c r="R76" s="132">
        <f t="shared" si="3"/>
        <v>0</v>
      </c>
      <c r="S76" s="132">
        <f t="shared" si="4"/>
        <v>0</v>
      </c>
      <c r="T76" s="132">
        <f t="shared" si="5"/>
        <v>0</v>
      </c>
    </row>
    <row r="77" spans="1:20" x14ac:dyDescent="0.2">
      <c r="A77" s="127">
        <v>4300</v>
      </c>
      <c r="B77" s="128" t="s">
        <v>86</v>
      </c>
      <c r="C77" s="129" t="s">
        <v>3</v>
      </c>
      <c r="D77" s="130">
        <v>10</v>
      </c>
      <c r="E77" s="131"/>
      <c r="F77" s="132">
        <v>465</v>
      </c>
      <c r="G77" s="132">
        <v>398</v>
      </c>
      <c r="H77" s="132">
        <v>67</v>
      </c>
      <c r="I77" s="159"/>
      <c r="J77" s="132">
        <v>42.847200000000001</v>
      </c>
      <c r="K77" s="132">
        <v>42.847200000000001</v>
      </c>
      <c r="L77" s="132">
        <v>0</v>
      </c>
      <c r="M77" s="159"/>
      <c r="N77" s="132">
        <v>0</v>
      </c>
      <c r="O77" s="132">
        <v>0</v>
      </c>
      <c r="P77" s="132">
        <v>0</v>
      </c>
      <c r="R77" s="132">
        <f t="shared" si="3"/>
        <v>507.84719999999999</v>
      </c>
      <c r="S77" s="132">
        <f t="shared" si="4"/>
        <v>440.84719999999999</v>
      </c>
      <c r="T77" s="132">
        <f t="shared" si="5"/>
        <v>67</v>
      </c>
    </row>
    <row r="78" spans="1:20" x14ac:dyDescent="0.2">
      <c r="A78" s="127">
        <v>4350</v>
      </c>
      <c r="B78" s="128" t="s">
        <v>85</v>
      </c>
      <c r="C78" s="129" t="s">
        <v>11</v>
      </c>
      <c r="D78" s="130">
        <v>4</v>
      </c>
      <c r="E78" s="131"/>
      <c r="F78" s="132">
        <v>2800.02</v>
      </c>
      <c r="G78" s="132">
        <v>2598.1</v>
      </c>
      <c r="H78" s="132">
        <v>201.92</v>
      </c>
      <c r="I78" s="159"/>
      <c r="J78" s="132">
        <v>558.77720000000011</v>
      </c>
      <c r="K78" s="132">
        <v>542.67720000000008</v>
      </c>
      <c r="L78" s="132">
        <v>16.100000000000001</v>
      </c>
      <c r="M78" s="159"/>
      <c r="N78" s="132">
        <v>0</v>
      </c>
      <c r="O78" s="132">
        <v>0</v>
      </c>
      <c r="P78" s="132">
        <v>0</v>
      </c>
      <c r="R78" s="132">
        <f t="shared" si="3"/>
        <v>3358.7972</v>
      </c>
      <c r="S78" s="132">
        <f t="shared" si="4"/>
        <v>3140.7772</v>
      </c>
      <c r="T78" s="132">
        <f t="shared" si="5"/>
        <v>218.01999999999998</v>
      </c>
    </row>
    <row r="79" spans="1:20" x14ac:dyDescent="0.2">
      <c r="A79" s="127">
        <v>4400</v>
      </c>
      <c r="B79" s="128" t="s">
        <v>84</v>
      </c>
      <c r="C79" s="129" t="s">
        <v>6</v>
      </c>
      <c r="D79" s="130">
        <v>4</v>
      </c>
      <c r="E79" s="131"/>
      <c r="F79" s="132">
        <v>2302</v>
      </c>
      <c r="G79" s="132">
        <v>2201.63</v>
      </c>
      <c r="H79" s="132">
        <v>100.37</v>
      </c>
      <c r="I79" s="159"/>
      <c r="J79" s="132">
        <v>274.60000000000002</v>
      </c>
      <c r="K79" s="132">
        <v>274.60000000000002</v>
      </c>
      <c r="L79" s="132">
        <v>0</v>
      </c>
      <c r="M79" s="159"/>
      <c r="N79" s="132">
        <v>92</v>
      </c>
      <c r="O79" s="132">
        <v>92</v>
      </c>
      <c r="P79" s="132">
        <v>0</v>
      </c>
      <c r="R79" s="132">
        <f t="shared" si="3"/>
        <v>2668.6</v>
      </c>
      <c r="S79" s="132">
        <f t="shared" si="4"/>
        <v>2568.23</v>
      </c>
      <c r="T79" s="132">
        <f t="shared" si="5"/>
        <v>100.37</v>
      </c>
    </row>
    <row r="80" spans="1:20" x14ac:dyDescent="0.2">
      <c r="A80" s="127">
        <v>4450</v>
      </c>
      <c r="B80" s="128" t="s">
        <v>83</v>
      </c>
      <c r="C80" s="129" t="s">
        <v>8</v>
      </c>
      <c r="D80" s="130">
        <v>2</v>
      </c>
      <c r="E80" s="131"/>
      <c r="F80" s="132">
        <v>5563</v>
      </c>
      <c r="G80" s="132">
        <v>4896</v>
      </c>
      <c r="H80" s="132">
        <v>667</v>
      </c>
      <c r="I80" s="159"/>
      <c r="J80" s="132">
        <v>76</v>
      </c>
      <c r="K80" s="132">
        <v>76</v>
      </c>
      <c r="L80" s="132">
        <v>0</v>
      </c>
      <c r="M80" s="159"/>
      <c r="N80" s="132">
        <v>245</v>
      </c>
      <c r="O80" s="132">
        <v>245</v>
      </c>
      <c r="P80" s="132">
        <v>0</v>
      </c>
      <c r="R80" s="132">
        <f t="shared" si="3"/>
        <v>5884</v>
      </c>
      <c r="S80" s="132">
        <f t="shared" si="4"/>
        <v>5217</v>
      </c>
      <c r="T80" s="132">
        <f t="shared" si="5"/>
        <v>667</v>
      </c>
    </row>
    <row r="81" spans="1:20" x14ac:dyDescent="0.2">
      <c r="A81" s="127">
        <v>4500</v>
      </c>
      <c r="B81" s="128" t="s">
        <v>82</v>
      </c>
      <c r="C81" s="129" t="s">
        <v>8</v>
      </c>
      <c r="D81" s="130">
        <v>3</v>
      </c>
      <c r="E81" s="131"/>
      <c r="F81" s="132">
        <v>12995.66</v>
      </c>
      <c r="G81" s="132">
        <v>12461.54</v>
      </c>
      <c r="H81" s="132">
        <v>534.12</v>
      </c>
      <c r="I81" s="159"/>
      <c r="J81" s="132">
        <v>0</v>
      </c>
      <c r="K81" s="132">
        <v>0</v>
      </c>
      <c r="L81" s="132">
        <v>0</v>
      </c>
      <c r="M81" s="159"/>
      <c r="N81" s="132">
        <v>83.91</v>
      </c>
      <c r="O81" s="132">
        <v>83.91</v>
      </c>
      <c r="P81" s="132">
        <v>0</v>
      </c>
      <c r="R81" s="132">
        <f t="shared" si="3"/>
        <v>13079.57</v>
      </c>
      <c r="S81" s="132">
        <f t="shared" si="4"/>
        <v>12545.45</v>
      </c>
      <c r="T81" s="132">
        <f t="shared" si="5"/>
        <v>534.12</v>
      </c>
    </row>
    <row r="82" spans="1:20" x14ac:dyDescent="0.2">
      <c r="A82" s="127">
        <v>4550</v>
      </c>
      <c r="B82" s="128" t="s">
        <v>81</v>
      </c>
      <c r="C82" s="129" t="s">
        <v>11</v>
      </c>
      <c r="D82" s="130">
        <v>10</v>
      </c>
      <c r="E82" s="131"/>
      <c r="F82" s="132">
        <v>749</v>
      </c>
      <c r="G82" s="132">
        <v>719.04</v>
      </c>
      <c r="H82" s="132">
        <v>29.96</v>
      </c>
      <c r="I82" s="159"/>
      <c r="J82" s="132">
        <v>167.88</v>
      </c>
      <c r="K82" s="132">
        <v>167.88</v>
      </c>
      <c r="L82" s="132">
        <v>0</v>
      </c>
      <c r="M82" s="159"/>
      <c r="N82" s="132">
        <v>0</v>
      </c>
      <c r="O82" s="132">
        <v>0</v>
      </c>
      <c r="P82" s="132">
        <v>0</v>
      </c>
      <c r="R82" s="132">
        <f t="shared" si="3"/>
        <v>916.88</v>
      </c>
      <c r="S82" s="132">
        <f t="shared" si="4"/>
        <v>886.92</v>
      </c>
      <c r="T82" s="132">
        <f t="shared" si="5"/>
        <v>29.96</v>
      </c>
    </row>
    <row r="83" spans="1:20" x14ac:dyDescent="0.2">
      <c r="A83" s="127">
        <v>4600</v>
      </c>
      <c r="B83" s="128" t="s">
        <v>80</v>
      </c>
      <c r="C83" s="129" t="s">
        <v>3</v>
      </c>
      <c r="D83" s="130">
        <v>10</v>
      </c>
      <c r="E83" s="131"/>
      <c r="F83" s="132">
        <v>0</v>
      </c>
      <c r="G83" s="132">
        <v>0</v>
      </c>
      <c r="H83" s="132">
        <v>0</v>
      </c>
      <c r="I83" s="159"/>
      <c r="J83" s="132">
        <v>0</v>
      </c>
      <c r="K83" s="132">
        <v>0</v>
      </c>
      <c r="L83" s="132">
        <v>0</v>
      </c>
      <c r="M83" s="159"/>
      <c r="N83" s="132">
        <v>0</v>
      </c>
      <c r="O83" s="132">
        <v>0</v>
      </c>
      <c r="P83" s="132">
        <v>0</v>
      </c>
      <c r="R83" s="132">
        <f t="shared" si="3"/>
        <v>0</v>
      </c>
      <c r="S83" s="132">
        <f t="shared" si="4"/>
        <v>0</v>
      </c>
      <c r="T83" s="132">
        <f t="shared" si="5"/>
        <v>0</v>
      </c>
    </row>
    <row r="84" spans="1:20" x14ac:dyDescent="0.2">
      <c r="A84" s="127">
        <v>4650</v>
      </c>
      <c r="B84" s="128" t="s">
        <v>79</v>
      </c>
      <c r="C84" s="129" t="s">
        <v>6</v>
      </c>
      <c r="D84" s="130">
        <v>5</v>
      </c>
      <c r="E84" s="131"/>
      <c r="F84" s="132">
        <v>20029.64</v>
      </c>
      <c r="G84" s="132">
        <v>19596.22</v>
      </c>
      <c r="H84" s="132">
        <v>433.42</v>
      </c>
      <c r="I84" s="159"/>
      <c r="J84" s="132">
        <v>578.20450000000005</v>
      </c>
      <c r="K84" s="132">
        <v>578.20450000000005</v>
      </c>
      <c r="L84" s="132">
        <v>0</v>
      </c>
      <c r="M84" s="159"/>
      <c r="N84" s="132">
        <v>212.57999999999998</v>
      </c>
      <c r="O84" s="132">
        <v>212.57999999999998</v>
      </c>
      <c r="P84" s="132">
        <v>0</v>
      </c>
      <c r="R84" s="132">
        <f t="shared" si="3"/>
        <v>20820.424500000001</v>
      </c>
      <c r="S84" s="132">
        <f t="shared" si="4"/>
        <v>20387.004500000003</v>
      </c>
      <c r="T84" s="132">
        <f t="shared" si="5"/>
        <v>433.42</v>
      </c>
    </row>
    <row r="85" spans="1:20" x14ac:dyDescent="0.2">
      <c r="A85" s="127">
        <v>4700</v>
      </c>
      <c r="B85" s="128" t="s">
        <v>78</v>
      </c>
      <c r="C85" s="129" t="s">
        <v>8</v>
      </c>
      <c r="D85" s="130">
        <v>2</v>
      </c>
      <c r="E85" s="131"/>
      <c r="F85" s="132">
        <v>3109</v>
      </c>
      <c r="G85" s="132">
        <v>3016</v>
      </c>
      <c r="H85" s="132">
        <v>93</v>
      </c>
      <c r="I85" s="159"/>
      <c r="J85" s="132">
        <v>0</v>
      </c>
      <c r="K85" s="132">
        <v>0</v>
      </c>
      <c r="L85" s="132">
        <v>0</v>
      </c>
      <c r="M85" s="159"/>
      <c r="N85" s="132">
        <v>60</v>
      </c>
      <c r="O85" s="132">
        <v>60</v>
      </c>
      <c r="P85" s="132">
        <v>0</v>
      </c>
      <c r="R85" s="132">
        <f t="shared" si="3"/>
        <v>3169</v>
      </c>
      <c r="S85" s="132">
        <f t="shared" si="4"/>
        <v>3076</v>
      </c>
      <c r="T85" s="132">
        <f t="shared" si="5"/>
        <v>93</v>
      </c>
    </row>
    <row r="86" spans="1:20" x14ac:dyDescent="0.2">
      <c r="A86" s="127">
        <v>4750</v>
      </c>
      <c r="B86" s="128" t="s">
        <v>77</v>
      </c>
      <c r="C86" s="129" t="s">
        <v>3</v>
      </c>
      <c r="D86" s="130">
        <v>11</v>
      </c>
      <c r="E86" s="131"/>
      <c r="F86" s="132">
        <v>1200</v>
      </c>
      <c r="G86" s="132">
        <v>1146</v>
      </c>
      <c r="H86" s="132">
        <v>54</v>
      </c>
      <c r="I86" s="159"/>
      <c r="J86" s="132">
        <v>176.9</v>
      </c>
      <c r="K86" s="132">
        <v>176.9</v>
      </c>
      <c r="L86" s="132">
        <v>0</v>
      </c>
      <c r="M86" s="159"/>
      <c r="N86" s="132">
        <v>0</v>
      </c>
      <c r="O86" s="132">
        <v>0</v>
      </c>
      <c r="P86" s="132">
        <v>0</v>
      </c>
      <c r="R86" s="132">
        <f t="shared" si="3"/>
        <v>1376.9</v>
      </c>
      <c r="S86" s="132">
        <f t="shared" si="4"/>
        <v>1322.9</v>
      </c>
      <c r="T86" s="132">
        <f t="shared" si="5"/>
        <v>54</v>
      </c>
    </row>
    <row r="87" spans="1:20" x14ac:dyDescent="0.2">
      <c r="A87" s="127">
        <v>4800</v>
      </c>
      <c r="B87" s="128" t="s">
        <v>76</v>
      </c>
      <c r="C87" s="129" t="s">
        <v>8</v>
      </c>
      <c r="D87" s="130">
        <v>2</v>
      </c>
      <c r="E87" s="131"/>
      <c r="F87" s="132">
        <v>5983.5</v>
      </c>
      <c r="G87" s="132">
        <v>5898.2</v>
      </c>
      <c r="H87" s="132">
        <v>85.3</v>
      </c>
      <c r="I87" s="159"/>
      <c r="J87" s="132">
        <v>124.91</v>
      </c>
      <c r="K87" s="132">
        <v>124.91</v>
      </c>
      <c r="L87" s="132">
        <v>0</v>
      </c>
      <c r="M87" s="159"/>
      <c r="N87" s="132">
        <v>108</v>
      </c>
      <c r="O87" s="132">
        <v>108</v>
      </c>
      <c r="P87" s="132">
        <v>0</v>
      </c>
      <c r="R87" s="132">
        <f t="shared" si="3"/>
        <v>6216.41</v>
      </c>
      <c r="S87" s="132">
        <f t="shared" si="4"/>
        <v>6131.11</v>
      </c>
      <c r="T87" s="132">
        <f t="shared" si="5"/>
        <v>85.3</v>
      </c>
    </row>
    <row r="88" spans="1:20" x14ac:dyDescent="0.2">
      <c r="A88" s="127">
        <v>4850</v>
      </c>
      <c r="B88" s="128" t="s">
        <v>75</v>
      </c>
      <c r="C88" s="129" t="s">
        <v>11</v>
      </c>
      <c r="D88" s="130">
        <v>4</v>
      </c>
      <c r="E88" s="131"/>
      <c r="F88" s="132">
        <v>4100</v>
      </c>
      <c r="G88" s="132">
        <v>4000.78</v>
      </c>
      <c r="H88" s="132">
        <v>99.22</v>
      </c>
      <c r="I88" s="159"/>
      <c r="J88" s="132">
        <v>4550.6000000000004</v>
      </c>
      <c r="K88" s="132">
        <v>4550.6000000000004</v>
      </c>
      <c r="L88" s="132">
        <v>0</v>
      </c>
      <c r="M88" s="159"/>
      <c r="N88" s="132">
        <v>0</v>
      </c>
      <c r="O88" s="132">
        <v>0</v>
      </c>
      <c r="P88" s="132">
        <v>0</v>
      </c>
      <c r="R88" s="132">
        <f t="shared" si="3"/>
        <v>8650.6</v>
      </c>
      <c r="S88" s="132">
        <f t="shared" si="4"/>
        <v>8551.380000000001</v>
      </c>
      <c r="T88" s="132">
        <f t="shared" si="5"/>
        <v>99.22</v>
      </c>
    </row>
    <row r="89" spans="1:20" x14ac:dyDescent="0.2">
      <c r="A89" s="127">
        <v>4880</v>
      </c>
      <c r="B89" s="128" t="s">
        <v>74</v>
      </c>
      <c r="C89" s="129" t="s">
        <v>3</v>
      </c>
      <c r="D89" s="130">
        <v>4</v>
      </c>
      <c r="E89" s="131"/>
      <c r="F89" s="132">
        <v>1190</v>
      </c>
      <c r="G89" s="132">
        <v>1140.5</v>
      </c>
      <c r="H89" s="132">
        <v>49.5</v>
      </c>
      <c r="I89" s="159"/>
      <c r="J89" s="132">
        <v>0</v>
      </c>
      <c r="K89" s="132">
        <v>0</v>
      </c>
      <c r="L89" s="132">
        <v>0</v>
      </c>
      <c r="M89" s="159"/>
      <c r="N89" s="132">
        <v>0</v>
      </c>
      <c r="O89" s="132">
        <v>0</v>
      </c>
      <c r="P89" s="132">
        <v>0</v>
      </c>
      <c r="R89" s="132">
        <f t="shared" si="3"/>
        <v>1190</v>
      </c>
      <c r="S89" s="132">
        <f t="shared" si="4"/>
        <v>1140.5</v>
      </c>
      <c r="T89" s="132">
        <f t="shared" si="5"/>
        <v>49.5</v>
      </c>
    </row>
    <row r="90" spans="1:20" x14ac:dyDescent="0.2">
      <c r="A90" s="127">
        <v>4900</v>
      </c>
      <c r="B90" s="128" t="s">
        <v>73</v>
      </c>
      <c r="C90" s="129" t="s">
        <v>8</v>
      </c>
      <c r="D90" s="130">
        <v>7</v>
      </c>
      <c r="E90" s="131"/>
      <c r="F90" s="132">
        <v>16047</v>
      </c>
      <c r="G90" s="132">
        <v>14924</v>
      </c>
      <c r="H90" s="132">
        <v>1123</v>
      </c>
      <c r="I90" s="159"/>
      <c r="J90" s="132">
        <v>0</v>
      </c>
      <c r="K90" s="132">
        <v>0</v>
      </c>
      <c r="L90" s="132">
        <v>0</v>
      </c>
      <c r="M90" s="159"/>
      <c r="N90" s="132">
        <v>625</v>
      </c>
      <c r="O90" s="132">
        <v>625</v>
      </c>
      <c r="P90" s="132">
        <v>0</v>
      </c>
      <c r="R90" s="132">
        <f t="shared" si="3"/>
        <v>16672</v>
      </c>
      <c r="S90" s="132">
        <f t="shared" si="4"/>
        <v>15549</v>
      </c>
      <c r="T90" s="132">
        <f t="shared" si="5"/>
        <v>1123</v>
      </c>
    </row>
    <row r="91" spans="1:20" x14ac:dyDescent="0.2">
      <c r="A91" s="127">
        <v>4920</v>
      </c>
      <c r="B91" s="128" t="s">
        <v>72</v>
      </c>
      <c r="C91" s="129" t="s">
        <v>3</v>
      </c>
      <c r="D91" s="130">
        <v>10</v>
      </c>
      <c r="E91" s="131"/>
      <c r="F91" s="132">
        <v>468</v>
      </c>
      <c r="G91" s="132">
        <v>444</v>
      </c>
      <c r="H91" s="132">
        <v>24</v>
      </c>
      <c r="I91" s="159"/>
      <c r="J91" s="132">
        <v>873.02800000000002</v>
      </c>
      <c r="K91" s="132">
        <v>849.62800000000004</v>
      </c>
      <c r="L91" s="132">
        <v>23.400000000000002</v>
      </c>
      <c r="M91" s="159"/>
      <c r="N91" s="132">
        <v>0</v>
      </c>
      <c r="O91" s="132">
        <v>0</v>
      </c>
      <c r="P91" s="132">
        <v>0</v>
      </c>
      <c r="R91" s="132">
        <f t="shared" si="3"/>
        <v>1341.028</v>
      </c>
      <c r="S91" s="132">
        <f t="shared" si="4"/>
        <v>1293.6280000000002</v>
      </c>
      <c r="T91" s="132">
        <f t="shared" si="5"/>
        <v>47.400000000000006</v>
      </c>
    </row>
    <row r="92" spans="1:20" x14ac:dyDescent="0.2">
      <c r="A92" s="127">
        <v>4950</v>
      </c>
      <c r="B92" s="128" t="s">
        <v>71</v>
      </c>
      <c r="C92" s="129" t="s">
        <v>3</v>
      </c>
      <c r="D92" s="130">
        <v>9</v>
      </c>
      <c r="E92" s="131"/>
      <c r="F92" s="132">
        <v>203.13</v>
      </c>
      <c r="G92" s="132">
        <v>194.68</v>
      </c>
      <c r="H92" s="132">
        <v>8.4499999999999993</v>
      </c>
      <c r="I92" s="159"/>
      <c r="J92" s="132">
        <v>2.5900000000000003</v>
      </c>
      <c r="K92" s="132">
        <v>2.16</v>
      </c>
      <c r="L92" s="132">
        <v>0.43</v>
      </c>
      <c r="M92" s="159"/>
      <c r="N92" s="132">
        <v>173.16</v>
      </c>
      <c r="O92" s="132">
        <v>108.89999999999999</v>
      </c>
      <c r="P92" s="132">
        <v>64</v>
      </c>
      <c r="R92" s="132">
        <f t="shared" si="3"/>
        <v>378.88</v>
      </c>
      <c r="S92" s="132">
        <f t="shared" si="4"/>
        <v>305.74</v>
      </c>
      <c r="T92" s="132">
        <f t="shared" si="5"/>
        <v>72.88</v>
      </c>
    </row>
    <row r="93" spans="1:20" x14ac:dyDescent="0.2">
      <c r="A93" s="127">
        <v>5050</v>
      </c>
      <c r="B93" s="128" t="s">
        <v>70</v>
      </c>
      <c r="C93" s="129" t="s">
        <v>6</v>
      </c>
      <c r="D93" s="130">
        <v>4</v>
      </c>
      <c r="E93" s="131"/>
      <c r="F93" s="132">
        <v>6411.75</v>
      </c>
      <c r="G93" s="132">
        <v>6269.81</v>
      </c>
      <c r="H93" s="132">
        <v>141.94</v>
      </c>
      <c r="I93" s="159"/>
      <c r="J93" s="132">
        <v>984.97158399999989</v>
      </c>
      <c r="K93" s="132">
        <v>984.97158399999989</v>
      </c>
      <c r="L93" s="132">
        <v>0</v>
      </c>
      <c r="M93" s="159"/>
      <c r="N93" s="132">
        <v>0</v>
      </c>
      <c r="O93" s="132">
        <v>0</v>
      </c>
      <c r="P93" s="132">
        <v>0</v>
      </c>
      <c r="R93" s="132">
        <f t="shared" si="3"/>
        <v>7396.7215839999999</v>
      </c>
      <c r="S93" s="132">
        <f t="shared" si="4"/>
        <v>7254.7815840000003</v>
      </c>
      <c r="T93" s="132">
        <f t="shared" si="5"/>
        <v>141.94</v>
      </c>
    </row>
    <row r="94" spans="1:20" x14ac:dyDescent="0.2">
      <c r="A94" s="133">
        <v>5150</v>
      </c>
      <c r="B94" s="134" t="s">
        <v>69</v>
      </c>
      <c r="C94" s="129" t="s">
        <v>8</v>
      </c>
      <c r="D94" s="130">
        <v>2</v>
      </c>
      <c r="E94" s="131"/>
      <c r="F94" s="132">
        <v>5561.75</v>
      </c>
      <c r="G94" s="132">
        <v>5334.27</v>
      </c>
      <c r="H94" s="132">
        <v>227.48</v>
      </c>
      <c r="I94" s="159"/>
      <c r="J94" s="132">
        <v>231.57999999999998</v>
      </c>
      <c r="K94" s="132">
        <v>231.57999999999998</v>
      </c>
      <c r="L94" s="132">
        <v>0</v>
      </c>
      <c r="M94" s="159"/>
      <c r="N94" s="132">
        <v>0</v>
      </c>
      <c r="O94" s="132">
        <v>0</v>
      </c>
      <c r="P94" s="132">
        <v>0</v>
      </c>
      <c r="R94" s="132">
        <f t="shared" si="3"/>
        <v>5793.33</v>
      </c>
      <c r="S94" s="132">
        <f t="shared" si="4"/>
        <v>5565.85</v>
      </c>
      <c r="T94" s="132">
        <f t="shared" si="5"/>
        <v>227.48</v>
      </c>
    </row>
    <row r="95" spans="1:20" x14ac:dyDescent="0.2">
      <c r="A95" s="127">
        <v>5200</v>
      </c>
      <c r="B95" s="128" t="s">
        <v>68</v>
      </c>
      <c r="C95" s="129" t="s">
        <v>8</v>
      </c>
      <c r="D95" s="130">
        <v>3</v>
      </c>
      <c r="E95" s="131"/>
      <c r="F95" s="132">
        <v>8162.35</v>
      </c>
      <c r="G95" s="132">
        <v>7999.1</v>
      </c>
      <c r="H95" s="132">
        <v>163.25</v>
      </c>
      <c r="I95" s="159"/>
      <c r="J95" s="132">
        <v>460.15000000000003</v>
      </c>
      <c r="K95" s="132">
        <v>453.39000000000004</v>
      </c>
      <c r="L95" s="132">
        <v>6.76</v>
      </c>
      <c r="M95" s="159"/>
      <c r="N95" s="132">
        <v>462.34000000000003</v>
      </c>
      <c r="O95" s="132">
        <v>462.34000000000003</v>
      </c>
      <c r="P95" s="132">
        <v>0</v>
      </c>
      <c r="R95" s="132">
        <f t="shared" si="3"/>
        <v>9084.84</v>
      </c>
      <c r="S95" s="132">
        <f t="shared" si="4"/>
        <v>8914.83</v>
      </c>
      <c r="T95" s="132">
        <f t="shared" si="5"/>
        <v>170.01</v>
      </c>
    </row>
    <row r="96" spans="1:20" x14ac:dyDescent="0.2">
      <c r="A96" s="127">
        <v>5270</v>
      </c>
      <c r="B96" s="128" t="s">
        <v>67</v>
      </c>
      <c r="C96" s="129" t="s">
        <v>3</v>
      </c>
      <c r="D96" s="130">
        <v>4</v>
      </c>
      <c r="E96" s="131"/>
      <c r="F96" s="132">
        <v>1298</v>
      </c>
      <c r="G96" s="132">
        <v>971</v>
      </c>
      <c r="H96" s="132">
        <v>327</v>
      </c>
      <c r="I96" s="159"/>
      <c r="J96" s="132">
        <v>687.74599999999998</v>
      </c>
      <c r="K96" s="132">
        <v>687.74599999999998</v>
      </c>
      <c r="L96" s="132">
        <v>0</v>
      </c>
      <c r="M96" s="159"/>
      <c r="N96" s="132">
        <v>0</v>
      </c>
      <c r="O96" s="132">
        <v>0</v>
      </c>
      <c r="P96" s="132">
        <v>0</v>
      </c>
      <c r="R96" s="132">
        <f t="shared" si="3"/>
        <v>1985.7460000000001</v>
      </c>
      <c r="S96" s="132">
        <f t="shared" si="4"/>
        <v>1658.7460000000001</v>
      </c>
      <c r="T96" s="132">
        <f t="shared" si="5"/>
        <v>327</v>
      </c>
    </row>
    <row r="97" spans="1:20" x14ac:dyDescent="0.2">
      <c r="A97" s="127">
        <v>5300</v>
      </c>
      <c r="B97" s="128" t="s">
        <v>66</v>
      </c>
      <c r="C97" s="129" t="s">
        <v>3</v>
      </c>
      <c r="D97" s="130">
        <v>11</v>
      </c>
      <c r="E97" s="131"/>
      <c r="F97" s="132">
        <v>1183.4100000000001</v>
      </c>
      <c r="G97" s="132">
        <v>1134.18</v>
      </c>
      <c r="H97" s="132">
        <v>49.23</v>
      </c>
      <c r="I97" s="159"/>
      <c r="J97" s="132">
        <v>171.6816</v>
      </c>
      <c r="K97" s="132">
        <v>171.6816</v>
      </c>
      <c r="L97" s="132">
        <v>0</v>
      </c>
      <c r="M97" s="159"/>
      <c r="N97" s="132">
        <v>0</v>
      </c>
      <c r="O97" s="132">
        <v>0</v>
      </c>
      <c r="P97" s="132">
        <v>0</v>
      </c>
      <c r="R97" s="132">
        <f t="shared" si="3"/>
        <v>1355.0916000000002</v>
      </c>
      <c r="S97" s="132">
        <f t="shared" si="4"/>
        <v>1305.8616000000002</v>
      </c>
      <c r="T97" s="132">
        <f t="shared" si="5"/>
        <v>49.23</v>
      </c>
    </row>
    <row r="98" spans="1:20" x14ac:dyDescent="0.2">
      <c r="A98" s="127">
        <v>5350</v>
      </c>
      <c r="B98" s="128" t="s">
        <v>65</v>
      </c>
      <c r="C98" s="129" t="s">
        <v>8</v>
      </c>
      <c r="D98" s="130">
        <v>2</v>
      </c>
      <c r="E98" s="131"/>
      <c r="F98" s="132">
        <v>3229</v>
      </c>
      <c r="G98" s="132">
        <v>3108.56</v>
      </c>
      <c r="H98" s="132">
        <v>120.44</v>
      </c>
      <c r="I98" s="159"/>
      <c r="J98" s="132">
        <v>0</v>
      </c>
      <c r="K98" s="132">
        <v>0</v>
      </c>
      <c r="L98" s="132">
        <v>0</v>
      </c>
      <c r="M98" s="159"/>
      <c r="N98" s="132">
        <v>78</v>
      </c>
      <c r="O98" s="132">
        <v>78</v>
      </c>
      <c r="P98" s="132">
        <v>0</v>
      </c>
      <c r="R98" s="132">
        <f t="shared" si="3"/>
        <v>3307</v>
      </c>
      <c r="S98" s="132">
        <f t="shared" si="4"/>
        <v>3186.56</v>
      </c>
      <c r="T98" s="132">
        <f t="shared" si="5"/>
        <v>120.44</v>
      </c>
    </row>
    <row r="99" spans="1:20" x14ac:dyDescent="0.2">
      <c r="A99" s="127">
        <v>5500</v>
      </c>
      <c r="B99" s="128" t="s">
        <v>64</v>
      </c>
      <c r="C99" s="129" t="s">
        <v>3</v>
      </c>
      <c r="D99" s="130">
        <v>10</v>
      </c>
      <c r="E99" s="131"/>
      <c r="F99" s="132">
        <v>858</v>
      </c>
      <c r="G99" s="132">
        <v>773</v>
      </c>
      <c r="H99" s="132">
        <v>85</v>
      </c>
      <c r="I99" s="159"/>
      <c r="J99" s="132">
        <v>110.8544</v>
      </c>
      <c r="K99" s="132">
        <v>108.2444</v>
      </c>
      <c r="L99" s="132">
        <v>2.6100000000000003</v>
      </c>
      <c r="M99" s="159"/>
      <c r="N99" s="132">
        <v>0</v>
      </c>
      <c r="O99" s="132">
        <v>0</v>
      </c>
      <c r="P99" s="132">
        <v>0</v>
      </c>
      <c r="R99" s="132">
        <f t="shared" si="3"/>
        <v>968.85439999999994</v>
      </c>
      <c r="S99" s="132">
        <f t="shared" si="4"/>
        <v>881.24440000000004</v>
      </c>
      <c r="T99" s="132">
        <f t="shared" si="5"/>
        <v>87.61</v>
      </c>
    </row>
    <row r="100" spans="1:20" x14ac:dyDescent="0.2">
      <c r="A100" s="127">
        <v>5550</v>
      </c>
      <c r="B100" s="128" t="s">
        <v>63</v>
      </c>
      <c r="C100" s="129" t="s">
        <v>3</v>
      </c>
      <c r="D100" s="130">
        <v>9</v>
      </c>
      <c r="E100" s="131"/>
      <c r="F100" s="132">
        <v>279.86</v>
      </c>
      <c r="G100" s="132">
        <v>137.86000000000001</v>
      </c>
      <c r="H100" s="132">
        <v>142</v>
      </c>
      <c r="I100" s="159"/>
      <c r="J100" s="132">
        <v>0</v>
      </c>
      <c r="K100" s="132">
        <v>0</v>
      </c>
      <c r="L100" s="132">
        <v>0</v>
      </c>
      <c r="M100" s="159"/>
      <c r="N100" s="132">
        <v>0</v>
      </c>
      <c r="O100" s="132">
        <v>0</v>
      </c>
      <c r="P100" s="132">
        <v>0</v>
      </c>
      <c r="R100" s="132">
        <f t="shared" si="3"/>
        <v>279.86</v>
      </c>
      <c r="S100" s="132">
        <f t="shared" si="4"/>
        <v>137.86000000000001</v>
      </c>
      <c r="T100" s="132">
        <f t="shared" si="5"/>
        <v>142</v>
      </c>
    </row>
    <row r="101" spans="1:20" x14ac:dyDescent="0.2">
      <c r="A101" s="127">
        <v>5650</v>
      </c>
      <c r="B101" s="128" t="s">
        <v>62</v>
      </c>
      <c r="C101" s="129" t="s">
        <v>11</v>
      </c>
      <c r="D101" s="130">
        <v>11</v>
      </c>
      <c r="E101" s="131"/>
      <c r="F101" s="132">
        <v>1338.94</v>
      </c>
      <c r="G101" s="132">
        <v>964.04</v>
      </c>
      <c r="H101" s="132">
        <v>374.9</v>
      </c>
      <c r="I101" s="159"/>
      <c r="J101" s="132">
        <v>1050.1400000000001</v>
      </c>
      <c r="K101" s="132">
        <v>1050.1400000000001</v>
      </c>
      <c r="L101" s="132">
        <v>0</v>
      </c>
      <c r="M101" s="159"/>
      <c r="N101" s="132">
        <v>82.679999999999993</v>
      </c>
      <c r="O101" s="132">
        <v>82.679999999999993</v>
      </c>
      <c r="P101" s="132">
        <v>0</v>
      </c>
      <c r="R101" s="132">
        <f t="shared" si="3"/>
        <v>2471.7599999999998</v>
      </c>
      <c r="S101" s="132">
        <f t="shared" si="4"/>
        <v>2096.86</v>
      </c>
      <c r="T101" s="132">
        <f t="shared" si="5"/>
        <v>374.9</v>
      </c>
    </row>
    <row r="102" spans="1:20" x14ac:dyDescent="0.2">
      <c r="A102" s="127">
        <v>5700</v>
      </c>
      <c r="B102" s="128" t="s">
        <v>61</v>
      </c>
      <c r="C102" s="129" t="s">
        <v>11</v>
      </c>
      <c r="D102" s="130">
        <v>11</v>
      </c>
      <c r="E102" s="131"/>
      <c r="F102" s="132">
        <v>2072</v>
      </c>
      <c r="G102" s="132">
        <v>1865</v>
      </c>
      <c r="H102" s="132">
        <v>207</v>
      </c>
      <c r="I102" s="159"/>
      <c r="J102" s="132">
        <v>308.92</v>
      </c>
      <c r="K102" s="132">
        <v>278.92</v>
      </c>
      <c r="L102" s="132">
        <v>30</v>
      </c>
      <c r="M102" s="159"/>
      <c r="N102" s="132">
        <v>0</v>
      </c>
      <c r="O102" s="132">
        <v>0</v>
      </c>
      <c r="P102" s="132">
        <v>0</v>
      </c>
      <c r="R102" s="132">
        <f t="shared" si="3"/>
        <v>2380.92</v>
      </c>
      <c r="S102" s="132">
        <f t="shared" si="4"/>
        <v>2143.92</v>
      </c>
      <c r="T102" s="132">
        <f t="shared" si="5"/>
        <v>237</v>
      </c>
    </row>
    <row r="103" spans="1:20" x14ac:dyDescent="0.2">
      <c r="A103" s="127">
        <v>5750</v>
      </c>
      <c r="B103" s="128" t="s">
        <v>60</v>
      </c>
      <c r="C103" s="129" t="s">
        <v>3</v>
      </c>
      <c r="D103" s="130">
        <v>11</v>
      </c>
      <c r="E103" s="131"/>
      <c r="F103" s="132">
        <v>612.01</v>
      </c>
      <c r="G103" s="132">
        <v>586.54999999999995</v>
      </c>
      <c r="H103" s="132">
        <v>25.46</v>
      </c>
      <c r="I103" s="159"/>
      <c r="J103" s="132">
        <v>1029.19</v>
      </c>
      <c r="K103" s="132">
        <v>1029.19</v>
      </c>
      <c r="L103" s="132">
        <v>0</v>
      </c>
      <c r="M103" s="159"/>
      <c r="N103" s="132">
        <v>0</v>
      </c>
      <c r="O103" s="132">
        <v>0</v>
      </c>
      <c r="P103" s="132">
        <v>0</v>
      </c>
      <c r="R103" s="132">
        <f t="shared" si="3"/>
        <v>1641.2</v>
      </c>
      <c r="S103" s="132">
        <f t="shared" si="4"/>
        <v>1615.74</v>
      </c>
      <c r="T103" s="132">
        <f t="shared" si="5"/>
        <v>25.46</v>
      </c>
    </row>
    <row r="104" spans="1:20" x14ac:dyDescent="0.2">
      <c r="A104" s="127">
        <v>5800</v>
      </c>
      <c r="B104" s="128" t="s">
        <v>59</v>
      </c>
      <c r="C104" s="129" t="s">
        <v>3</v>
      </c>
      <c r="D104" s="130">
        <v>10</v>
      </c>
      <c r="E104" s="131"/>
      <c r="F104" s="132">
        <v>485</v>
      </c>
      <c r="G104" s="132">
        <v>450</v>
      </c>
      <c r="H104" s="132">
        <v>35</v>
      </c>
      <c r="I104" s="159"/>
      <c r="J104" s="132">
        <v>155</v>
      </c>
      <c r="K104" s="132">
        <v>0</v>
      </c>
      <c r="L104" s="132">
        <v>155</v>
      </c>
      <c r="M104" s="159"/>
      <c r="N104" s="132">
        <v>0</v>
      </c>
      <c r="O104" s="132">
        <v>0</v>
      </c>
      <c r="P104" s="132">
        <v>0</v>
      </c>
      <c r="R104" s="132">
        <f t="shared" si="3"/>
        <v>640</v>
      </c>
      <c r="S104" s="132">
        <f t="shared" si="4"/>
        <v>450</v>
      </c>
      <c r="T104" s="132">
        <f t="shared" si="5"/>
        <v>190</v>
      </c>
    </row>
    <row r="105" spans="1:20" x14ac:dyDescent="0.2">
      <c r="A105" s="127">
        <v>5850</v>
      </c>
      <c r="B105" s="128" t="s">
        <v>58</v>
      </c>
      <c r="C105" s="129" t="s">
        <v>3</v>
      </c>
      <c r="D105" s="130">
        <v>10</v>
      </c>
      <c r="E105" s="131"/>
      <c r="F105" s="132">
        <v>518</v>
      </c>
      <c r="G105" s="132">
        <v>477</v>
      </c>
      <c r="H105" s="132">
        <v>41</v>
      </c>
      <c r="I105" s="159"/>
      <c r="J105" s="132">
        <v>102</v>
      </c>
      <c r="K105" s="132">
        <v>102</v>
      </c>
      <c r="L105" s="132">
        <v>0</v>
      </c>
      <c r="M105" s="159"/>
      <c r="N105" s="132">
        <v>0</v>
      </c>
      <c r="O105" s="132">
        <v>0</v>
      </c>
      <c r="P105" s="132">
        <v>0</v>
      </c>
      <c r="R105" s="132">
        <f t="shared" si="3"/>
        <v>620</v>
      </c>
      <c r="S105" s="132">
        <f t="shared" si="4"/>
        <v>579</v>
      </c>
      <c r="T105" s="132">
        <f t="shared" si="5"/>
        <v>41</v>
      </c>
    </row>
    <row r="106" spans="1:20" x14ac:dyDescent="0.2">
      <c r="A106" s="127">
        <v>5900</v>
      </c>
      <c r="B106" s="128" t="s">
        <v>57</v>
      </c>
      <c r="C106" s="129" t="s">
        <v>6</v>
      </c>
      <c r="D106" s="130">
        <v>5</v>
      </c>
      <c r="E106" s="131"/>
      <c r="F106" s="132">
        <v>16989.599999999999</v>
      </c>
      <c r="G106" s="132">
        <v>15411.89</v>
      </c>
      <c r="H106" s="132">
        <v>1577.71</v>
      </c>
      <c r="I106" s="159"/>
      <c r="J106" s="132">
        <v>192.05839999999998</v>
      </c>
      <c r="K106" s="132">
        <v>189.99839999999998</v>
      </c>
      <c r="L106" s="132">
        <v>2.06</v>
      </c>
      <c r="M106" s="159"/>
      <c r="N106" s="132">
        <v>166.76</v>
      </c>
      <c r="O106" s="132">
        <v>163.54</v>
      </c>
      <c r="P106" s="132">
        <v>3.22</v>
      </c>
      <c r="R106" s="132">
        <f t="shared" si="3"/>
        <v>17348.418399999999</v>
      </c>
      <c r="S106" s="132">
        <f t="shared" si="4"/>
        <v>15765.428400000001</v>
      </c>
      <c r="T106" s="132">
        <f t="shared" si="5"/>
        <v>1582.99</v>
      </c>
    </row>
    <row r="107" spans="1:20" x14ac:dyDescent="0.2">
      <c r="A107" s="127">
        <v>5950</v>
      </c>
      <c r="B107" s="128" t="s">
        <v>56</v>
      </c>
      <c r="C107" s="129" t="s">
        <v>8</v>
      </c>
      <c r="D107" s="130">
        <v>2</v>
      </c>
      <c r="E107" s="131"/>
      <c r="F107" s="132">
        <v>7108</v>
      </c>
      <c r="G107" s="132">
        <v>6831</v>
      </c>
      <c r="H107" s="132">
        <v>277</v>
      </c>
      <c r="I107" s="159"/>
      <c r="J107" s="132">
        <v>0</v>
      </c>
      <c r="K107" s="132">
        <v>0</v>
      </c>
      <c r="L107" s="132">
        <v>0</v>
      </c>
      <c r="M107" s="159"/>
      <c r="N107" s="132">
        <v>22.9</v>
      </c>
      <c r="O107" s="132">
        <v>22.8</v>
      </c>
      <c r="P107" s="132">
        <v>0.1</v>
      </c>
      <c r="R107" s="132">
        <f t="shared" si="3"/>
        <v>7130.9</v>
      </c>
      <c r="S107" s="132">
        <f t="shared" si="4"/>
        <v>6853.8</v>
      </c>
      <c r="T107" s="132">
        <f t="shared" si="5"/>
        <v>277.10000000000002</v>
      </c>
    </row>
    <row r="108" spans="1:20" x14ac:dyDescent="0.2">
      <c r="A108" s="127">
        <v>6110</v>
      </c>
      <c r="B108" s="128" t="s">
        <v>55</v>
      </c>
      <c r="C108" s="129" t="s">
        <v>3</v>
      </c>
      <c r="D108" s="130">
        <v>10</v>
      </c>
      <c r="E108" s="131"/>
      <c r="F108" s="132">
        <v>0</v>
      </c>
      <c r="G108" s="132">
        <v>0</v>
      </c>
      <c r="H108" s="132">
        <v>0</v>
      </c>
      <c r="I108" s="159"/>
      <c r="J108" s="132">
        <v>58</v>
      </c>
      <c r="K108" s="132">
        <v>58</v>
      </c>
      <c r="L108" s="132">
        <v>0</v>
      </c>
      <c r="M108" s="159"/>
      <c r="N108" s="132">
        <v>0</v>
      </c>
      <c r="O108" s="132">
        <v>0</v>
      </c>
      <c r="P108" s="132">
        <v>0</v>
      </c>
      <c r="R108" s="132">
        <f t="shared" si="3"/>
        <v>58</v>
      </c>
      <c r="S108" s="132">
        <f t="shared" si="4"/>
        <v>58</v>
      </c>
      <c r="T108" s="132">
        <f t="shared" si="5"/>
        <v>0</v>
      </c>
    </row>
    <row r="109" spans="1:20" x14ac:dyDescent="0.2">
      <c r="A109" s="127">
        <v>6150</v>
      </c>
      <c r="B109" s="128" t="s">
        <v>54</v>
      </c>
      <c r="C109" s="129" t="s">
        <v>3</v>
      </c>
      <c r="D109" s="130">
        <v>4</v>
      </c>
      <c r="E109" s="131"/>
      <c r="F109" s="132">
        <v>3322.48</v>
      </c>
      <c r="G109" s="132">
        <v>3136.5</v>
      </c>
      <c r="H109" s="132">
        <v>185.98</v>
      </c>
      <c r="I109" s="159"/>
      <c r="J109" s="132">
        <v>457.68</v>
      </c>
      <c r="K109" s="132">
        <v>457.68</v>
      </c>
      <c r="L109" s="132">
        <v>0</v>
      </c>
      <c r="M109" s="159"/>
      <c r="N109" s="132">
        <v>30.66</v>
      </c>
      <c r="O109" s="132">
        <v>30.66</v>
      </c>
      <c r="P109" s="132">
        <v>0</v>
      </c>
      <c r="R109" s="132">
        <f t="shared" si="3"/>
        <v>3810.8199999999997</v>
      </c>
      <c r="S109" s="132">
        <f t="shared" si="4"/>
        <v>3624.8399999999997</v>
      </c>
      <c r="T109" s="132">
        <f t="shared" si="5"/>
        <v>185.98</v>
      </c>
    </row>
    <row r="110" spans="1:20" x14ac:dyDescent="0.2">
      <c r="A110" s="127">
        <v>6180</v>
      </c>
      <c r="B110" s="128" t="s">
        <v>53</v>
      </c>
      <c r="C110" s="129" t="s">
        <v>3</v>
      </c>
      <c r="D110" s="130">
        <v>11</v>
      </c>
      <c r="E110" s="131"/>
      <c r="F110" s="132">
        <v>1049</v>
      </c>
      <c r="G110" s="132">
        <v>1005.36</v>
      </c>
      <c r="H110" s="132">
        <v>43.64</v>
      </c>
      <c r="I110" s="159"/>
      <c r="J110" s="132">
        <v>747.09999999999991</v>
      </c>
      <c r="K110" s="132">
        <v>747.09999999999991</v>
      </c>
      <c r="L110" s="132">
        <v>0</v>
      </c>
      <c r="M110" s="159"/>
      <c r="N110" s="132">
        <v>0</v>
      </c>
      <c r="O110" s="132">
        <v>0</v>
      </c>
      <c r="P110" s="132">
        <v>0</v>
      </c>
      <c r="R110" s="132">
        <f t="shared" si="3"/>
        <v>1796.1</v>
      </c>
      <c r="S110" s="132">
        <f t="shared" si="4"/>
        <v>1752.46</v>
      </c>
      <c r="T110" s="132">
        <f t="shared" si="5"/>
        <v>43.64</v>
      </c>
    </row>
    <row r="111" spans="1:20" x14ac:dyDescent="0.2">
      <c r="A111" s="127">
        <v>6200</v>
      </c>
      <c r="B111" s="128" t="s">
        <v>52</v>
      </c>
      <c r="C111" s="129" t="s">
        <v>3</v>
      </c>
      <c r="D111" s="130">
        <v>11</v>
      </c>
      <c r="E111" s="131"/>
      <c r="F111" s="132">
        <v>868</v>
      </c>
      <c r="G111" s="132">
        <v>831.89</v>
      </c>
      <c r="H111" s="132">
        <v>36.11</v>
      </c>
      <c r="I111" s="159"/>
      <c r="J111" s="132">
        <v>0</v>
      </c>
      <c r="K111" s="132">
        <v>0</v>
      </c>
      <c r="L111" s="132">
        <v>0</v>
      </c>
      <c r="M111" s="159"/>
      <c r="N111" s="132">
        <v>0</v>
      </c>
      <c r="O111" s="132">
        <v>0</v>
      </c>
      <c r="P111" s="132">
        <v>0</v>
      </c>
      <c r="R111" s="132">
        <f t="shared" si="3"/>
        <v>868</v>
      </c>
      <c r="S111" s="132">
        <f t="shared" si="4"/>
        <v>831.89</v>
      </c>
      <c r="T111" s="132">
        <f t="shared" si="5"/>
        <v>36.11</v>
      </c>
    </row>
    <row r="112" spans="1:20" x14ac:dyDescent="0.2">
      <c r="A112" s="127">
        <v>6250</v>
      </c>
      <c r="B112" s="128" t="s">
        <v>51</v>
      </c>
      <c r="C112" s="129" t="s">
        <v>8</v>
      </c>
      <c r="D112" s="130">
        <v>3</v>
      </c>
      <c r="E112" s="131"/>
      <c r="F112" s="132">
        <v>13268</v>
      </c>
      <c r="G112" s="132">
        <v>12160.12</v>
      </c>
      <c r="H112" s="132">
        <v>1107.8800000000001</v>
      </c>
      <c r="I112" s="159"/>
      <c r="J112" s="132">
        <v>0</v>
      </c>
      <c r="K112" s="132">
        <v>0</v>
      </c>
      <c r="L112" s="132">
        <v>0</v>
      </c>
      <c r="M112" s="159"/>
      <c r="N112" s="132">
        <v>0</v>
      </c>
      <c r="O112" s="132">
        <v>0</v>
      </c>
      <c r="P112" s="132">
        <v>0</v>
      </c>
      <c r="R112" s="132">
        <f t="shared" si="3"/>
        <v>13268</v>
      </c>
      <c r="S112" s="132">
        <f t="shared" si="4"/>
        <v>12160.12</v>
      </c>
      <c r="T112" s="132">
        <f t="shared" si="5"/>
        <v>1107.8800000000001</v>
      </c>
    </row>
    <row r="113" spans="1:20" x14ac:dyDescent="0.2">
      <c r="A113" s="127">
        <v>6350</v>
      </c>
      <c r="B113" s="128" t="s">
        <v>50</v>
      </c>
      <c r="C113" s="129" t="s">
        <v>8</v>
      </c>
      <c r="D113" s="130">
        <v>7</v>
      </c>
      <c r="E113" s="131"/>
      <c r="F113" s="132">
        <v>20134</v>
      </c>
      <c r="G113" s="132">
        <v>18947</v>
      </c>
      <c r="H113" s="132">
        <v>1187</v>
      </c>
      <c r="I113" s="159"/>
      <c r="J113" s="132">
        <v>0</v>
      </c>
      <c r="K113" s="132">
        <v>0</v>
      </c>
      <c r="L113" s="132">
        <v>0</v>
      </c>
      <c r="M113" s="159"/>
      <c r="N113" s="132">
        <v>95.5</v>
      </c>
      <c r="O113" s="132">
        <v>0</v>
      </c>
      <c r="P113" s="132">
        <v>95.5</v>
      </c>
      <c r="R113" s="132">
        <f t="shared" si="3"/>
        <v>20229.5</v>
      </c>
      <c r="S113" s="132">
        <f t="shared" si="4"/>
        <v>18947</v>
      </c>
      <c r="T113" s="132">
        <f t="shared" si="5"/>
        <v>1282.5</v>
      </c>
    </row>
    <row r="114" spans="1:20" x14ac:dyDescent="0.2">
      <c r="A114" s="127">
        <v>6370</v>
      </c>
      <c r="B114" s="128" t="s">
        <v>49</v>
      </c>
      <c r="C114" s="129" t="s">
        <v>8</v>
      </c>
      <c r="D114" s="130">
        <v>2</v>
      </c>
      <c r="E114" s="131"/>
      <c r="F114" s="132">
        <v>8925.7999999999993</v>
      </c>
      <c r="G114" s="132">
        <v>8240.2999999999993</v>
      </c>
      <c r="H114" s="132">
        <v>685.5</v>
      </c>
      <c r="I114" s="159"/>
      <c r="J114" s="132">
        <v>565.37999999999988</v>
      </c>
      <c r="K114" s="132">
        <v>565.37999999999988</v>
      </c>
      <c r="L114" s="132">
        <v>0</v>
      </c>
      <c r="M114" s="159"/>
      <c r="N114" s="132">
        <v>4436</v>
      </c>
      <c r="O114" s="132">
        <v>4436</v>
      </c>
      <c r="P114" s="132">
        <v>0</v>
      </c>
      <c r="R114" s="132">
        <f t="shared" si="3"/>
        <v>13927.179999999998</v>
      </c>
      <c r="S114" s="132">
        <f t="shared" si="4"/>
        <v>13241.679999999998</v>
      </c>
      <c r="T114" s="132">
        <f t="shared" si="5"/>
        <v>685.5</v>
      </c>
    </row>
    <row r="115" spans="1:20" x14ac:dyDescent="0.2">
      <c r="A115" s="127">
        <v>6400</v>
      </c>
      <c r="B115" s="128" t="s">
        <v>48</v>
      </c>
      <c r="C115" s="129" t="s">
        <v>6</v>
      </c>
      <c r="D115" s="130">
        <v>4</v>
      </c>
      <c r="E115" s="131"/>
      <c r="F115" s="132">
        <v>6888.12</v>
      </c>
      <c r="G115" s="132">
        <v>6246.42</v>
      </c>
      <c r="H115" s="132">
        <v>641.70000000000005</v>
      </c>
      <c r="I115" s="159"/>
      <c r="J115" s="132">
        <v>576.89925599999992</v>
      </c>
      <c r="K115" s="132">
        <v>576.89925599999992</v>
      </c>
      <c r="L115" s="132">
        <v>0</v>
      </c>
      <c r="M115" s="159"/>
      <c r="N115" s="132">
        <v>148.13999999999999</v>
      </c>
      <c r="O115" s="132">
        <v>148.13999999999999</v>
      </c>
      <c r="P115" s="132">
        <v>0</v>
      </c>
      <c r="R115" s="132">
        <f t="shared" si="3"/>
        <v>7613.1592559999999</v>
      </c>
      <c r="S115" s="132">
        <f t="shared" si="4"/>
        <v>6971.4592560000001</v>
      </c>
      <c r="T115" s="132">
        <f t="shared" si="5"/>
        <v>641.70000000000005</v>
      </c>
    </row>
    <row r="116" spans="1:20" x14ac:dyDescent="0.2">
      <c r="A116" s="127">
        <v>6470</v>
      </c>
      <c r="B116" s="128" t="s">
        <v>47</v>
      </c>
      <c r="C116" s="129" t="s">
        <v>3</v>
      </c>
      <c r="D116" s="130">
        <v>4</v>
      </c>
      <c r="E116" s="131"/>
      <c r="F116" s="132">
        <v>3540.88</v>
      </c>
      <c r="G116" s="132">
        <v>3186.88</v>
      </c>
      <c r="H116" s="132">
        <v>354</v>
      </c>
      <c r="I116" s="159"/>
      <c r="J116" s="132">
        <v>222.63000000000002</v>
      </c>
      <c r="K116" s="132">
        <v>222.63000000000002</v>
      </c>
      <c r="L116" s="132">
        <v>0</v>
      </c>
      <c r="M116" s="159"/>
      <c r="N116" s="132">
        <v>92.6</v>
      </c>
      <c r="O116" s="132">
        <v>92.6</v>
      </c>
      <c r="P116" s="132">
        <v>0</v>
      </c>
      <c r="R116" s="132">
        <f t="shared" si="3"/>
        <v>3856.11</v>
      </c>
      <c r="S116" s="132">
        <f t="shared" si="4"/>
        <v>3502.11</v>
      </c>
      <c r="T116" s="132">
        <f t="shared" si="5"/>
        <v>354</v>
      </c>
    </row>
    <row r="117" spans="1:20" x14ac:dyDescent="0.2">
      <c r="A117" s="127">
        <v>6550</v>
      </c>
      <c r="B117" s="128" t="s">
        <v>46</v>
      </c>
      <c r="C117" s="129" t="s">
        <v>8</v>
      </c>
      <c r="D117" s="130">
        <v>3</v>
      </c>
      <c r="E117" s="131"/>
      <c r="F117" s="132">
        <v>11877</v>
      </c>
      <c r="G117" s="132">
        <v>11046</v>
      </c>
      <c r="H117" s="132">
        <v>831</v>
      </c>
      <c r="I117" s="159"/>
      <c r="J117" s="132">
        <v>404.245</v>
      </c>
      <c r="K117" s="132">
        <v>404.245</v>
      </c>
      <c r="L117" s="132">
        <v>0</v>
      </c>
      <c r="M117" s="159"/>
      <c r="N117" s="132">
        <v>179</v>
      </c>
      <c r="O117" s="132">
        <v>179</v>
      </c>
      <c r="P117" s="132">
        <v>0</v>
      </c>
      <c r="R117" s="132">
        <f t="shared" si="3"/>
        <v>12460.245000000001</v>
      </c>
      <c r="S117" s="132">
        <f t="shared" si="4"/>
        <v>11629.245000000001</v>
      </c>
      <c r="T117" s="132">
        <f t="shared" si="5"/>
        <v>831</v>
      </c>
    </row>
    <row r="118" spans="1:20" x14ac:dyDescent="0.2">
      <c r="A118" s="127">
        <v>6610</v>
      </c>
      <c r="B118" s="128" t="s">
        <v>45</v>
      </c>
      <c r="C118" s="129" t="s">
        <v>11</v>
      </c>
      <c r="D118" s="130">
        <v>4</v>
      </c>
      <c r="E118" s="131"/>
      <c r="F118" s="132">
        <v>1856</v>
      </c>
      <c r="G118" s="132">
        <v>1778.79</v>
      </c>
      <c r="H118" s="132">
        <v>77.209999999999994</v>
      </c>
      <c r="I118" s="159"/>
      <c r="J118" s="132">
        <v>1163.73</v>
      </c>
      <c r="K118" s="132">
        <v>1163.73</v>
      </c>
      <c r="L118" s="132">
        <v>0</v>
      </c>
      <c r="M118" s="159"/>
      <c r="N118" s="132">
        <v>0</v>
      </c>
      <c r="O118" s="132">
        <v>0</v>
      </c>
      <c r="P118" s="132">
        <v>0</v>
      </c>
      <c r="R118" s="132">
        <f t="shared" si="3"/>
        <v>3019.73</v>
      </c>
      <c r="S118" s="132">
        <f t="shared" si="4"/>
        <v>2942.52</v>
      </c>
      <c r="T118" s="132">
        <f t="shared" si="5"/>
        <v>77.209999999999994</v>
      </c>
    </row>
    <row r="119" spans="1:20" x14ac:dyDescent="0.2">
      <c r="A119" s="127">
        <v>6650</v>
      </c>
      <c r="B119" s="128" t="s">
        <v>44</v>
      </c>
      <c r="C119" s="129" t="s">
        <v>8</v>
      </c>
      <c r="D119" s="130">
        <v>3</v>
      </c>
      <c r="E119" s="131"/>
      <c r="F119" s="132">
        <v>8617</v>
      </c>
      <c r="G119" s="132">
        <v>7755</v>
      </c>
      <c r="H119" s="132">
        <v>862</v>
      </c>
      <c r="I119" s="159"/>
      <c r="J119" s="132">
        <v>0</v>
      </c>
      <c r="K119" s="132">
        <v>0</v>
      </c>
      <c r="L119" s="132">
        <v>0</v>
      </c>
      <c r="M119" s="159"/>
      <c r="N119" s="132">
        <v>0</v>
      </c>
      <c r="O119" s="132">
        <v>0</v>
      </c>
      <c r="P119" s="132">
        <v>0</v>
      </c>
      <c r="R119" s="132">
        <f t="shared" si="3"/>
        <v>8617</v>
      </c>
      <c r="S119" s="132">
        <f t="shared" si="4"/>
        <v>7755</v>
      </c>
      <c r="T119" s="132">
        <f t="shared" si="5"/>
        <v>862</v>
      </c>
    </row>
    <row r="120" spans="1:20" x14ac:dyDescent="0.2">
      <c r="A120" s="133">
        <v>6700</v>
      </c>
      <c r="B120" s="134" t="s">
        <v>43</v>
      </c>
      <c r="C120" s="129" t="s">
        <v>8</v>
      </c>
      <c r="D120" s="130">
        <v>3</v>
      </c>
      <c r="E120" s="131"/>
      <c r="F120" s="132">
        <v>9591</v>
      </c>
      <c r="G120" s="132">
        <v>9111</v>
      </c>
      <c r="H120" s="132">
        <v>480</v>
      </c>
      <c r="I120" s="159"/>
      <c r="J120" s="132">
        <v>40.85</v>
      </c>
      <c r="K120" s="132">
        <v>40.85</v>
      </c>
      <c r="L120" s="132">
        <v>0</v>
      </c>
      <c r="M120" s="159"/>
      <c r="N120" s="132">
        <v>130</v>
      </c>
      <c r="O120" s="132">
        <v>130</v>
      </c>
      <c r="P120" s="132">
        <v>0</v>
      </c>
      <c r="R120" s="132">
        <f t="shared" si="3"/>
        <v>9761.85</v>
      </c>
      <c r="S120" s="132">
        <f t="shared" si="4"/>
        <v>9281.85</v>
      </c>
      <c r="T120" s="132">
        <f t="shared" si="5"/>
        <v>480</v>
      </c>
    </row>
    <row r="121" spans="1:20" x14ac:dyDescent="0.2">
      <c r="A121" s="127">
        <v>6900</v>
      </c>
      <c r="B121" s="135" t="s">
        <v>42</v>
      </c>
      <c r="C121" s="129" t="s">
        <v>6</v>
      </c>
      <c r="D121" s="130">
        <v>4</v>
      </c>
      <c r="E121" s="131"/>
      <c r="F121" s="132">
        <v>6650.12</v>
      </c>
      <c r="G121" s="132">
        <v>6240.83</v>
      </c>
      <c r="H121" s="132">
        <v>409.29</v>
      </c>
      <c r="I121" s="159"/>
      <c r="J121" s="132">
        <v>1294.8731999999998</v>
      </c>
      <c r="K121" s="132">
        <v>1294.8731999999998</v>
      </c>
      <c r="L121" s="132">
        <v>0</v>
      </c>
      <c r="M121" s="159"/>
      <c r="N121" s="132">
        <v>2.0249999999999999</v>
      </c>
      <c r="O121" s="132">
        <v>2.0249999999999999</v>
      </c>
      <c r="P121" s="132">
        <v>0</v>
      </c>
      <c r="R121" s="132">
        <f t="shared" si="3"/>
        <v>7947.0181999999995</v>
      </c>
      <c r="S121" s="132">
        <f t="shared" si="4"/>
        <v>7537.7281999999996</v>
      </c>
      <c r="T121" s="132">
        <f t="shared" si="5"/>
        <v>409.29</v>
      </c>
    </row>
    <row r="122" spans="1:20" x14ac:dyDescent="0.2">
      <c r="A122" s="127">
        <v>6950</v>
      </c>
      <c r="B122" s="128" t="s">
        <v>41</v>
      </c>
      <c r="C122" s="129" t="s">
        <v>6</v>
      </c>
      <c r="D122" s="130">
        <v>5</v>
      </c>
      <c r="E122" s="131"/>
      <c r="F122" s="132">
        <v>11915.7</v>
      </c>
      <c r="G122" s="132">
        <v>11533.7</v>
      </c>
      <c r="H122" s="132">
        <v>382</v>
      </c>
      <c r="I122" s="159"/>
      <c r="J122" s="132">
        <v>6000.3999999999987</v>
      </c>
      <c r="K122" s="132">
        <v>6000.3999999999987</v>
      </c>
      <c r="L122" s="132">
        <v>0</v>
      </c>
      <c r="M122" s="159"/>
      <c r="N122" s="132">
        <v>209</v>
      </c>
      <c r="O122" s="132">
        <v>209</v>
      </c>
      <c r="P122" s="132">
        <v>0</v>
      </c>
      <c r="R122" s="132">
        <f t="shared" si="3"/>
        <v>18125.099999999999</v>
      </c>
      <c r="S122" s="132">
        <f t="shared" si="4"/>
        <v>17743.099999999999</v>
      </c>
      <c r="T122" s="132">
        <f t="shared" si="5"/>
        <v>382</v>
      </c>
    </row>
    <row r="123" spans="1:20" x14ac:dyDescent="0.2">
      <c r="A123" s="127">
        <v>7000</v>
      </c>
      <c r="B123" s="128" t="s">
        <v>40</v>
      </c>
      <c r="C123" s="129" t="s">
        <v>11</v>
      </c>
      <c r="D123" s="130">
        <v>4</v>
      </c>
      <c r="E123" s="131"/>
      <c r="F123" s="132">
        <v>2119.1999999999998</v>
      </c>
      <c r="G123" s="132">
        <v>2073.5</v>
      </c>
      <c r="H123" s="132">
        <v>45.7</v>
      </c>
      <c r="I123" s="159"/>
      <c r="J123" s="132">
        <v>1430.24</v>
      </c>
      <c r="K123" s="132">
        <v>1424.24</v>
      </c>
      <c r="L123" s="132">
        <v>6</v>
      </c>
      <c r="M123" s="159"/>
      <c r="N123" s="132">
        <v>27.68</v>
      </c>
      <c r="O123" s="132">
        <v>27.68</v>
      </c>
      <c r="P123" s="132">
        <v>0</v>
      </c>
      <c r="R123" s="132">
        <f t="shared" si="3"/>
        <v>3577.1199999999994</v>
      </c>
      <c r="S123" s="132">
        <f t="shared" si="4"/>
        <v>3525.4199999999996</v>
      </c>
      <c r="T123" s="132">
        <f t="shared" si="5"/>
        <v>51.7</v>
      </c>
    </row>
    <row r="124" spans="1:20" x14ac:dyDescent="0.2">
      <c r="A124" s="127">
        <v>7050</v>
      </c>
      <c r="B124" s="128" t="s">
        <v>39</v>
      </c>
      <c r="C124" s="129" t="s">
        <v>3</v>
      </c>
      <c r="D124" s="130">
        <v>10</v>
      </c>
      <c r="E124" s="131"/>
      <c r="F124" s="132">
        <v>723.8</v>
      </c>
      <c r="G124" s="132">
        <v>693.69</v>
      </c>
      <c r="H124" s="132">
        <v>30.11</v>
      </c>
      <c r="I124" s="159"/>
      <c r="J124" s="132">
        <v>953.05199999999991</v>
      </c>
      <c r="K124" s="132">
        <v>866.17199999999991</v>
      </c>
      <c r="L124" s="132">
        <v>86.88</v>
      </c>
      <c r="M124" s="159"/>
      <c r="N124" s="132">
        <v>0</v>
      </c>
      <c r="O124" s="132">
        <v>0</v>
      </c>
      <c r="P124" s="132">
        <v>0</v>
      </c>
      <c r="R124" s="132">
        <f t="shared" si="3"/>
        <v>1676.8519999999999</v>
      </c>
      <c r="S124" s="132">
        <f t="shared" si="4"/>
        <v>1559.8620000000001</v>
      </c>
      <c r="T124" s="132">
        <f t="shared" si="5"/>
        <v>116.99</v>
      </c>
    </row>
    <row r="125" spans="1:20" x14ac:dyDescent="0.2">
      <c r="A125" s="127">
        <v>7100</v>
      </c>
      <c r="B125" s="128" t="s">
        <v>38</v>
      </c>
      <c r="C125" s="129" t="s">
        <v>8</v>
      </c>
      <c r="D125" s="130">
        <v>2</v>
      </c>
      <c r="E125" s="131"/>
      <c r="F125" s="132">
        <v>2733.99</v>
      </c>
      <c r="G125" s="132">
        <v>2396.89</v>
      </c>
      <c r="H125" s="132">
        <v>337.1</v>
      </c>
      <c r="I125" s="159"/>
      <c r="J125" s="132">
        <v>0</v>
      </c>
      <c r="K125" s="132">
        <v>0</v>
      </c>
      <c r="L125" s="132">
        <v>0</v>
      </c>
      <c r="M125" s="159"/>
      <c r="N125" s="132">
        <v>0</v>
      </c>
      <c r="O125" s="132">
        <v>0</v>
      </c>
      <c r="P125" s="132">
        <v>0</v>
      </c>
      <c r="R125" s="132">
        <f t="shared" si="3"/>
        <v>2733.99</v>
      </c>
      <c r="S125" s="132">
        <f t="shared" si="4"/>
        <v>2396.89</v>
      </c>
      <c r="T125" s="132">
        <f t="shared" si="5"/>
        <v>337.1</v>
      </c>
    </row>
    <row r="126" spans="1:20" x14ac:dyDescent="0.2">
      <c r="A126" s="127">
        <v>7150</v>
      </c>
      <c r="B126" s="128" t="s">
        <v>37</v>
      </c>
      <c r="C126" s="129" t="s">
        <v>8</v>
      </c>
      <c r="D126" s="130">
        <v>3</v>
      </c>
      <c r="E126" s="131"/>
      <c r="F126" s="132">
        <v>25854</v>
      </c>
      <c r="G126" s="132">
        <v>24507.01</v>
      </c>
      <c r="H126" s="132">
        <v>1346.99</v>
      </c>
      <c r="I126" s="159"/>
      <c r="J126" s="132">
        <v>0</v>
      </c>
      <c r="K126" s="132">
        <v>0</v>
      </c>
      <c r="L126" s="132">
        <v>0</v>
      </c>
      <c r="M126" s="159"/>
      <c r="N126" s="132">
        <v>1077</v>
      </c>
      <c r="O126" s="132">
        <v>1077</v>
      </c>
      <c r="P126" s="132">
        <v>0</v>
      </c>
      <c r="R126" s="132">
        <f t="shared" si="3"/>
        <v>26931</v>
      </c>
      <c r="S126" s="132">
        <f t="shared" si="4"/>
        <v>25584.01</v>
      </c>
      <c r="T126" s="132">
        <f t="shared" si="5"/>
        <v>1346.99</v>
      </c>
    </row>
    <row r="127" spans="1:20" x14ac:dyDescent="0.2">
      <c r="A127" s="127">
        <v>7210</v>
      </c>
      <c r="B127" s="128" t="s">
        <v>36</v>
      </c>
      <c r="C127" s="129" t="s">
        <v>8</v>
      </c>
      <c r="D127" s="130">
        <v>1</v>
      </c>
      <c r="E127" s="131"/>
      <c r="F127" s="132">
        <v>14784</v>
      </c>
      <c r="G127" s="132">
        <v>13324.82</v>
      </c>
      <c r="H127" s="132">
        <v>1459.18</v>
      </c>
      <c r="I127" s="159"/>
      <c r="J127" s="132">
        <v>75.2</v>
      </c>
      <c r="K127" s="132">
        <v>75.2</v>
      </c>
      <c r="L127" s="132">
        <v>0</v>
      </c>
      <c r="M127" s="159"/>
      <c r="N127" s="132">
        <v>691.74</v>
      </c>
      <c r="O127" s="132">
        <v>691.74</v>
      </c>
      <c r="P127" s="132">
        <v>0</v>
      </c>
      <c r="R127" s="132">
        <f t="shared" si="3"/>
        <v>15550.94</v>
      </c>
      <c r="S127" s="132">
        <f t="shared" si="4"/>
        <v>14091.76</v>
      </c>
      <c r="T127" s="132">
        <f t="shared" si="5"/>
        <v>1459.18</v>
      </c>
    </row>
    <row r="128" spans="1:20" x14ac:dyDescent="0.2">
      <c r="A128" s="127">
        <v>7310</v>
      </c>
      <c r="B128" s="128" t="s">
        <v>35</v>
      </c>
      <c r="C128" s="129" t="s">
        <v>3</v>
      </c>
      <c r="D128" s="130">
        <v>4</v>
      </c>
      <c r="E128" s="131"/>
      <c r="F128" s="132">
        <v>4799.09</v>
      </c>
      <c r="G128" s="132">
        <v>4134.99</v>
      </c>
      <c r="H128" s="132">
        <v>664.1</v>
      </c>
      <c r="I128" s="159"/>
      <c r="J128" s="132">
        <v>2642.7000000000003</v>
      </c>
      <c r="K128" s="132">
        <v>2642.7000000000003</v>
      </c>
      <c r="L128" s="132">
        <v>0</v>
      </c>
      <c r="M128" s="159"/>
      <c r="N128" s="132">
        <v>149.96</v>
      </c>
      <c r="O128" s="132">
        <v>149.96</v>
      </c>
      <c r="P128" s="132">
        <v>0</v>
      </c>
      <c r="R128" s="132">
        <f t="shared" si="3"/>
        <v>7591.7500000000009</v>
      </c>
      <c r="S128" s="132">
        <f t="shared" si="4"/>
        <v>6927.6500000000005</v>
      </c>
      <c r="T128" s="132">
        <f t="shared" si="5"/>
        <v>664.1</v>
      </c>
    </row>
    <row r="129" spans="1:20" x14ac:dyDescent="0.2">
      <c r="A129" s="127">
        <v>7350</v>
      </c>
      <c r="B129" s="128" t="s">
        <v>34</v>
      </c>
      <c r="C129" s="129" t="s">
        <v>3</v>
      </c>
      <c r="D129" s="130">
        <v>10</v>
      </c>
      <c r="E129" s="131"/>
      <c r="F129" s="132">
        <v>0</v>
      </c>
      <c r="G129" s="132">
        <v>0</v>
      </c>
      <c r="H129" s="132">
        <v>0</v>
      </c>
      <c r="I129" s="159"/>
      <c r="J129" s="132">
        <v>419.8</v>
      </c>
      <c r="K129" s="132">
        <v>414.8</v>
      </c>
      <c r="L129" s="132">
        <v>5</v>
      </c>
      <c r="M129" s="159"/>
      <c r="N129" s="132">
        <v>0</v>
      </c>
      <c r="O129" s="132">
        <v>0</v>
      </c>
      <c r="P129" s="132">
        <v>0</v>
      </c>
      <c r="R129" s="132">
        <f t="shared" si="3"/>
        <v>419.8</v>
      </c>
      <c r="S129" s="132">
        <f t="shared" si="4"/>
        <v>414.8</v>
      </c>
      <c r="T129" s="132">
        <f t="shared" si="5"/>
        <v>5</v>
      </c>
    </row>
    <row r="130" spans="1:20" x14ac:dyDescent="0.2">
      <c r="A130" s="127">
        <v>7400</v>
      </c>
      <c r="B130" s="128" t="s">
        <v>33</v>
      </c>
      <c r="C130" s="129" t="s">
        <v>3</v>
      </c>
      <c r="D130" s="130">
        <v>10</v>
      </c>
      <c r="E130" s="131"/>
      <c r="F130" s="132">
        <v>0</v>
      </c>
      <c r="G130" s="132">
        <v>0</v>
      </c>
      <c r="H130" s="132">
        <v>0</v>
      </c>
      <c r="I130" s="159"/>
      <c r="J130" s="132">
        <v>438.5</v>
      </c>
      <c r="K130" s="132">
        <v>438.5</v>
      </c>
      <c r="L130" s="132">
        <v>0</v>
      </c>
      <c r="M130" s="159"/>
      <c r="N130" s="132">
        <v>0</v>
      </c>
      <c r="O130" s="132">
        <v>0</v>
      </c>
      <c r="P130" s="132">
        <v>0</v>
      </c>
      <c r="R130" s="132">
        <f t="shared" si="3"/>
        <v>438.5</v>
      </c>
      <c r="S130" s="132">
        <f t="shared" si="4"/>
        <v>438.5</v>
      </c>
      <c r="T130" s="132">
        <f t="shared" si="5"/>
        <v>0</v>
      </c>
    </row>
    <row r="131" spans="1:20" x14ac:dyDescent="0.2">
      <c r="A131" s="127">
        <v>7450</v>
      </c>
      <c r="B131" s="128" t="s">
        <v>32</v>
      </c>
      <c r="C131" s="129" t="s">
        <v>3</v>
      </c>
      <c r="D131" s="130">
        <v>9</v>
      </c>
      <c r="E131" s="131"/>
      <c r="F131" s="132">
        <v>348</v>
      </c>
      <c r="G131" s="132">
        <v>305</v>
      </c>
      <c r="H131" s="132">
        <v>43</v>
      </c>
      <c r="I131" s="159"/>
      <c r="J131" s="132">
        <v>0</v>
      </c>
      <c r="K131" s="132">
        <v>0</v>
      </c>
      <c r="L131" s="132">
        <v>0</v>
      </c>
      <c r="M131" s="159"/>
      <c r="N131" s="132">
        <v>0</v>
      </c>
      <c r="O131" s="132">
        <v>0</v>
      </c>
      <c r="P131" s="132">
        <v>0</v>
      </c>
      <c r="R131" s="132">
        <f t="shared" si="3"/>
        <v>348</v>
      </c>
      <c r="S131" s="132">
        <f t="shared" si="4"/>
        <v>305</v>
      </c>
      <c r="T131" s="132">
        <f t="shared" si="5"/>
        <v>43</v>
      </c>
    </row>
    <row r="132" spans="1:20" x14ac:dyDescent="0.2">
      <c r="A132" s="127">
        <v>7510</v>
      </c>
      <c r="B132" s="128" t="s">
        <v>31</v>
      </c>
      <c r="C132" s="129" t="s">
        <v>3</v>
      </c>
      <c r="D132" s="130">
        <v>11</v>
      </c>
      <c r="E132" s="131"/>
      <c r="F132" s="132">
        <v>791</v>
      </c>
      <c r="G132" s="132">
        <v>758.09</v>
      </c>
      <c r="H132" s="132">
        <v>32.909999999999997</v>
      </c>
      <c r="I132" s="159"/>
      <c r="J132" s="132">
        <v>0</v>
      </c>
      <c r="K132" s="132">
        <v>0</v>
      </c>
      <c r="L132" s="132">
        <v>0</v>
      </c>
      <c r="M132" s="159"/>
      <c r="N132" s="132">
        <v>0</v>
      </c>
      <c r="O132" s="132">
        <v>0</v>
      </c>
      <c r="P132" s="132">
        <v>0</v>
      </c>
      <c r="R132" s="132">
        <f t="shared" si="3"/>
        <v>791</v>
      </c>
      <c r="S132" s="132">
        <f t="shared" si="4"/>
        <v>758.09</v>
      </c>
      <c r="T132" s="132">
        <f t="shared" si="5"/>
        <v>32.909999999999997</v>
      </c>
    </row>
    <row r="133" spans="1:20" x14ac:dyDescent="0.2">
      <c r="A133" s="127">
        <v>7550</v>
      </c>
      <c r="B133" s="128" t="s">
        <v>30</v>
      </c>
      <c r="C133" s="129" t="s">
        <v>11</v>
      </c>
      <c r="D133" s="130">
        <v>5</v>
      </c>
      <c r="E133" s="131"/>
      <c r="F133" s="132">
        <v>9754</v>
      </c>
      <c r="G133" s="132">
        <v>9348.23</v>
      </c>
      <c r="H133" s="132">
        <v>405.77</v>
      </c>
      <c r="I133" s="159"/>
      <c r="J133" s="132">
        <v>328.4</v>
      </c>
      <c r="K133" s="132">
        <v>328.4</v>
      </c>
      <c r="L133" s="132">
        <v>0</v>
      </c>
      <c r="M133" s="159"/>
      <c r="N133" s="132">
        <v>0</v>
      </c>
      <c r="O133" s="132">
        <v>0</v>
      </c>
      <c r="P133" s="132">
        <v>0</v>
      </c>
      <c r="R133" s="132">
        <f t="shared" ref="R133:R155" si="6">F133+J133+N133</f>
        <v>10082.4</v>
      </c>
      <c r="S133" s="132">
        <f t="shared" ref="S133:S155" si="7">G133+K133+O133</f>
        <v>9676.6299999999992</v>
      </c>
      <c r="T133" s="132">
        <f t="shared" ref="T133:T155" si="8">H133+L133+P133</f>
        <v>405.77</v>
      </c>
    </row>
    <row r="134" spans="1:20" x14ac:dyDescent="0.2">
      <c r="A134" s="127">
        <v>7620</v>
      </c>
      <c r="B134" s="128" t="s">
        <v>29</v>
      </c>
      <c r="C134" s="129" t="s">
        <v>11</v>
      </c>
      <c r="D134" s="130">
        <v>11</v>
      </c>
      <c r="E134" s="131"/>
      <c r="F134" s="132">
        <v>1381.89</v>
      </c>
      <c r="G134" s="132">
        <v>1270.33</v>
      </c>
      <c r="H134" s="132">
        <v>111.56</v>
      </c>
      <c r="I134" s="159"/>
      <c r="J134" s="132">
        <v>693.00599999999997</v>
      </c>
      <c r="K134" s="132">
        <v>693.00599999999997</v>
      </c>
      <c r="L134" s="132">
        <v>0</v>
      </c>
      <c r="M134" s="159"/>
      <c r="N134" s="132">
        <v>27.44</v>
      </c>
      <c r="O134" s="132">
        <v>27.44</v>
      </c>
      <c r="P134" s="132">
        <v>0</v>
      </c>
      <c r="R134" s="132">
        <f t="shared" si="6"/>
        <v>2102.3360000000002</v>
      </c>
      <c r="S134" s="132">
        <f t="shared" si="7"/>
        <v>1990.7759999999998</v>
      </c>
      <c r="T134" s="132">
        <f t="shared" si="8"/>
        <v>111.56</v>
      </c>
    </row>
    <row r="135" spans="1:20" x14ac:dyDescent="0.2">
      <c r="A135" s="127">
        <v>7640</v>
      </c>
      <c r="B135" s="128" t="s">
        <v>28</v>
      </c>
      <c r="C135" s="129" t="s">
        <v>3</v>
      </c>
      <c r="D135" s="130">
        <v>10</v>
      </c>
      <c r="E135" s="131"/>
      <c r="F135" s="132">
        <v>520</v>
      </c>
      <c r="G135" s="132">
        <v>498.37</v>
      </c>
      <c r="H135" s="132">
        <v>21.63</v>
      </c>
      <c r="I135" s="159"/>
      <c r="J135" s="132">
        <v>0</v>
      </c>
      <c r="K135" s="132">
        <v>0</v>
      </c>
      <c r="L135" s="132">
        <v>0</v>
      </c>
      <c r="M135" s="159"/>
      <c r="N135" s="132">
        <v>0</v>
      </c>
      <c r="O135" s="132">
        <v>0</v>
      </c>
      <c r="P135" s="132">
        <v>0</v>
      </c>
      <c r="R135" s="132">
        <f t="shared" si="6"/>
        <v>520</v>
      </c>
      <c r="S135" s="132">
        <f t="shared" si="7"/>
        <v>498.37</v>
      </c>
      <c r="T135" s="132">
        <f t="shared" si="8"/>
        <v>21.63</v>
      </c>
    </row>
    <row r="136" spans="1:20" x14ac:dyDescent="0.2">
      <c r="A136" s="127">
        <v>7650</v>
      </c>
      <c r="B136" s="128" t="s">
        <v>27</v>
      </c>
      <c r="C136" s="129" t="s">
        <v>3</v>
      </c>
      <c r="D136" s="130">
        <v>10</v>
      </c>
      <c r="E136" s="131"/>
      <c r="F136" s="132">
        <v>713.46</v>
      </c>
      <c r="G136" s="132">
        <v>600.29</v>
      </c>
      <c r="H136" s="132">
        <v>113.17</v>
      </c>
      <c r="I136" s="159"/>
      <c r="J136" s="132">
        <v>495.83242999999999</v>
      </c>
      <c r="K136" s="132">
        <v>495.83242999999999</v>
      </c>
      <c r="L136" s="132">
        <v>0</v>
      </c>
      <c r="M136" s="159"/>
      <c r="N136" s="132">
        <v>14.59</v>
      </c>
      <c r="O136" s="132">
        <v>14.59</v>
      </c>
      <c r="P136" s="132">
        <v>0</v>
      </c>
      <c r="R136" s="132">
        <f t="shared" si="6"/>
        <v>1223.8824299999999</v>
      </c>
      <c r="S136" s="132">
        <f t="shared" si="7"/>
        <v>1110.7124299999998</v>
      </c>
      <c r="T136" s="132">
        <f t="shared" si="8"/>
        <v>113.17</v>
      </c>
    </row>
    <row r="137" spans="1:20" x14ac:dyDescent="0.2">
      <c r="A137" s="127">
        <v>7700</v>
      </c>
      <c r="B137" s="128" t="s">
        <v>26</v>
      </c>
      <c r="C137" s="129" t="s">
        <v>3</v>
      </c>
      <c r="D137" s="130">
        <v>8</v>
      </c>
      <c r="E137" s="131"/>
      <c r="F137" s="132">
        <v>0</v>
      </c>
      <c r="G137" s="132">
        <v>0</v>
      </c>
      <c r="H137" s="132">
        <v>0</v>
      </c>
      <c r="I137" s="159"/>
      <c r="J137" s="132">
        <v>0</v>
      </c>
      <c r="K137" s="132">
        <v>0</v>
      </c>
      <c r="L137" s="132">
        <v>0</v>
      </c>
      <c r="M137" s="159"/>
      <c r="N137" s="132">
        <v>13</v>
      </c>
      <c r="O137" s="132">
        <v>13</v>
      </c>
      <c r="P137" s="132">
        <v>0</v>
      </c>
      <c r="R137" s="132">
        <f t="shared" si="6"/>
        <v>13</v>
      </c>
      <c r="S137" s="132">
        <f t="shared" si="7"/>
        <v>13</v>
      </c>
      <c r="T137" s="132">
        <f t="shared" si="8"/>
        <v>0</v>
      </c>
    </row>
    <row r="138" spans="1:20" x14ac:dyDescent="0.2">
      <c r="A138" s="127">
        <v>7750</v>
      </c>
      <c r="B138" s="128" t="s">
        <v>25</v>
      </c>
      <c r="C138" s="129" t="s">
        <v>3</v>
      </c>
      <c r="D138" s="130">
        <v>4</v>
      </c>
      <c r="E138" s="131"/>
      <c r="F138" s="132">
        <v>6738.4199999999992</v>
      </c>
      <c r="G138" s="132">
        <v>5193.29</v>
      </c>
      <c r="H138" s="132">
        <v>1545.13</v>
      </c>
      <c r="I138" s="159"/>
      <c r="J138" s="132">
        <v>627.10000000000014</v>
      </c>
      <c r="K138" s="132">
        <v>205.42000000000002</v>
      </c>
      <c r="L138" s="132">
        <v>421.68</v>
      </c>
      <c r="M138" s="159"/>
      <c r="N138" s="132">
        <v>0</v>
      </c>
      <c r="O138" s="132">
        <v>0</v>
      </c>
      <c r="P138" s="132">
        <v>0</v>
      </c>
      <c r="R138" s="132">
        <f t="shared" si="6"/>
        <v>7365.5199999999995</v>
      </c>
      <c r="S138" s="132">
        <f t="shared" si="7"/>
        <v>5398.71</v>
      </c>
      <c r="T138" s="132">
        <f t="shared" si="8"/>
        <v>1966.8100000000002</v>
      </c>
    </row>
    <row r="139" spans="1:20" x14ac:dyDescent="0.2">
      <c r="A139" s="127">
        <v>7800</v>
      </c>
      <c r="B139" s="128" t="s">
        <v>24</v>
      </c>
      <c r="C139" s="129" t="s">
        <v>3</v>
      </c>
      <c r="D139" s="130">
        <v>9</v>
      </c>
      <c r="E139" s="131"/>
      <c r="F139" s="132">
        <v>297.31</v>
      </c>
      <c r="G139" s="132">
        <v>282.44</v>
      </c>
      <c r="H139" s="132">
        <v>14.87</v>
      </c>
      <c r="I139" s="159"/>
      <c r="J139" s="132">
        <v>76.95</v>
      </c>
      <c r="K139" s="132">
        <v>76.95</v>
      </c>
      <c r="L139" s="132">
        <v>0</v>
      </c>
      <c r="M139" s="159"/>
      <c r="N139" s="132">
        <v>0</v>
      </c>
      <c r="O139" s="132">
        <v>0</v>
      </c>
      <c r="P139" s="132">
        <v>0</v>
      </c>
      <c r="R139" s="132">
        <f t="shared" si="6"/>
        <v>374.26</v>
      </c>
      <c r="S139" s="132">
        <f t="shared" si="7"/>
        <v>359.39</v>
      </c>
      <c r="T139" s="132">
        <f t="shared" si="8"/>
        <v>14.87</v>
      </c>
    </row>
    <row r="140" spans="1:20" x14ac:dyDescent="0.2">
      <c r="A140" s="127">
        <v>7850</v>
      </c>
      <c r="B140" s="128" t="s">
        <v>23</v>
      </c>
      <c r="C140" s="129" t="s">
        <v>3</v>
      </c>
      <c r="D140" s="130">
        <v>9</v>
      </c>
      <c r="E140" s="131"/>
      <c r="F140" s="132">
        <v>166.23</v>
      </c>
      <c r="G140" s="132">
        <v>116.36</v>
      </c>
      <c r="H140" s="132">
        <v>49.87</v>
      </c>
      <c r="I140" s="159"/>
      <c r="J140" s="132">
        <v>270.97000000000003</v>
      </c>
      <c r="K140" s="132">
        <v>270.97000000000003</v>
      </c>
      <c r="L140" s="132">
        <v>0</v>
      </c>
      <c r="M140" s="159"/>
      <c r="N140" s="132">
        <v>0</v>
      </c>
      <c r="O140" s="132">
        <v>0</v>
      </c>
      <c r="P140" s="132">
        <v>0</v>
      </c>
      <c r="R140" s="132">
        <f t="shared" si="6"/>
        <v>437.20000000000005</v>
      </c>
      <c r="S140" s="132">
        <f t="shared" si="7"/>
        <v>387.33000000000004</v>
      </c>
      <c r="T140" s="132">
        <f t="shared" si="8"/>
        <v>49.87</v>
      </c>
    </row>
    <row r="141" spans="1:20" x14ac:dyDescent="0.2">
      <c r="A141" s="127">
        <v>7900</v>
      </c>
      <c r="B141" s="128" t="s">
        <v>22</v>
      </c>
      <c r="C141" s="129" t="s">
        <v>3</v>
      </c>
      <c r="D141" s="130">
        <v>10</v>
      </c>
      <c r="E141" s="131"/>
      <c r="F141" s="132">
        <v>0</v>
      </c>
      <c r="G141" s="132">
        <v>0</v>
      </c>
      <c r="H141" s="132">
        <v>0</v>
      </c>
      <c r="I141" s="159"/>
      <c r="J141" s="132">
        <v>300</v>
      </c>
      <c r="K141" s="132">
        <v>0</v>
      </c>
      <c r="L141" s="132">
        <v>300</v>
      </c>
      <c r="M141" s="159"/>
      <c r="N141" s="132">
        <v>0</v>
      </c>
      <c r="O141" s="132">
        <v>0</v>
      </c>
      <c r="P141" s="132">
        <v>0</v>
      </c>
      <c r="R141" s="132">
        <f t="shared" si="6"/>
        <v>300</v>
      </c>
      <c r="S141" s="132">
        <f t="shared" si="7"/>
        <v>0</v>
      </c>
      <c r="T141" s="132">
        <f t="shared" si="8"/>
        <v>300</v>
      </c>
    </row>
    <row r="142" spans="1:20" x14ac:dyDescent="0.2">
      <c r="A142" s="127">
        <v>7950</v>
      </c>
      <c r="B142" s="128" t="s">
        <v>21</v>
      </c>
      <c r="C142" s="129" t="s">
        <v>3</v>
      </c>
      <c r="D142" s="130">
        <v>9</v>
      </c>
      <c r="E142" s="131"/>
      <c r="F142" s="132">
        <v>0</v>
      </c>
      <c r="G142" s="132">
        <v>0</v>
      </c>
      <c r="H142" s="132">
        <v>0</v>
      </c>
      <c r="I142" s="159"/>
      <c r="J142" s="132">
        <v>2.04</v>
      </c>
      <c r="K142" s="132">
        <v>2.04</v>
      </c>
      <c r="L142" s="132">
        <v>0</v>
      </c>
      <c r="M142" s="159"/>
      <c r="N142" s="132">
        <v>0</v>
      </c>
      <c r="O142" s="132">
        <v>0</v>
      </c>
      <c r="P142" s="132">
        <v>0</v>
      </c>
      <c r="R142" s="132">
        <f t="shared" si="6"/>
        <v>2.04</v>
      </c>
      <c r="S142" s="132">
        <f t="shared" si="7"/>
        <v>2.04</v>
      </c>
      <c r="T142" s="132">
        <f t="shared" si="8"/>
        <v>0</v>
      </c>
    </row>
    <row r="143" spans="1:20" x14ac:dyDescent="0.2">
      <c r="A143" s="127">
        <v>8000</v>
      </c>
      <c r="B143" s="135" t="s">
        <v>20</v>
      </c>
      <c r="C143" s="129" t="s">
        <v>8</v>
      </c>
      <c r="D143" s="130">
        <v>3</v>
      </c>
      <c r="E143" s="131"/>
      <c r="F143" s="132">
        <v>16354</v>
      </c>
      <c r="G143" s="132">
        <v>15793.06</v>
      </c>
      <c r="H143" s="132">
        <v>560.94000000000005</v>
      </c>
      <c r="I143" s="159"/>
      <c r="J143" s="132">
        <v>312</v>
      </c>
      <c r="K143" s="132">
        <v>312</v>
      </c>
      <c r="L143" s="132">
        <v>0</v>
      </c>
      <c r="M143" s="159"/>
      <c r="N143" s="132">
        <v>381</v>
      </c>
      <c r="O143" s="132">
        <v>381</v>
      </c>
      <c r="P143" s="132">
        <v>0</v>
      </c>
      <c r="R143" s="132">
        <f t="shared" si="6"/>
        <v>17047</v>
      </c>
      <c r="S143" s="132">
        <f t="shared" si="7"/>
        <v>16486.059999999998</v>
      </c>
      <c r="T143" s="132">
        <f t="shared" si="8"/>
        <v>560.94000000000005</v>
      </c>
    </row>
    <row r="144" spans="1:20" x14ac:dyDescent="0.2">
      <c r="A144" s="127">
        <v>8020</v>
      </c>
      <c r="B144" s="128" t="s">
        <v>19</v>
      </c>
      <c r="C144" s="129" t="s">
        <v>3</v>
      </c>
      <c r="D144" s="130">
        <v>11</v>
      </c>
      <c r="E144" s="131"/>
      <c r="F144" s="132">
        <v>240</v>
      </c>
      <c r="G144" s="132">
        <v>230.02</v>
      </c>
      <c r="H144" s="132">
        <v>9.98</v>
      </c>
      <c r="I144" s="159"/>
      <c r="J144" s="132">
        <v>293.2</v>
      </c>
      <c r="K144" s="132">
        <v>293.2</v>
      </c>
      <c r="L144" s="132">
        <v>0</v>
      </c>
      <c r="M144" s="159"/>
      <c r="N144" s="132">
        <v>0</v>
      </c>
      <c r="O144" s="132">
        <v>0</v>
      </c>
      <c r="P144" s="132">
        <v>0</v>
      </c>
      <c r="R144" s="132">
        <f t="shared" si="6"/>
        <v>533.20000000000005</v>
      </c>
      <c r="S144" s="132">
        <f t="shared" si="7"/>
        <v>523.22</v>
      </c>
      <c r="T144" s="132">
        <f t="shared" si="8"/>
        <v>9.98</v>
      </c>
    </row>
    <row r="145" spans="1:20" x14ac:dyDescent="0.2">
      <c r="A145" s="127">
        <v>8050</v>
      </c>
      <c r="B145" s="128" t="s">
        <v>18</v>
      </c>
      <c r="C145" s="129" t="s">
        <v>8</v>
      </c>
      <c r="D145" s="130">
        <v>2</v>
      </c>
      <c r="E145" s="131"/>
      <c r="F145" s="132">
        <v>6591.5</v>
      </c>
      <c r="G145" s="132">
        <v>6145.26</v>
      </c>
      <c r="H145" s="132">
        <v>446.24</v>
      </c>
      <c r="I145" s="159"/>
      <c r="J145" s="132">
        <v>0</v>
      </c>
      <c r="K145" s="132">
        <v>0</v>
      </c>
      <c r="L145" s="132">
        <v>0</v>
      </c>
      <c r="M145" s="159"/>
      <c r="N145" s="132">
        <v>367</v>
      </c>
      <c r="O145" s="132">
        <v>367</v>
      </c>
      <c r="P145" s="132">
        <v>0</v>
      </c>
      <c r="R145" s="132">
        <f t="shared" si="6"/>
        <v>6958.5</v>
      </c>
      <c r="S145" s="132">
        <f t="shared" si="7"/>
        <v>6512.26</v>
      </c>
      <c r="T145" s="132">
        <f t="shared" si="8"/>
        <v>446.24</v>
      </c>
    </row>
    <row r="146" spans="1:20" x14ac:dyDescent="0.2">
      <c r="A146" s="127">
        <v>8100</v>
      </c>
      <c r="B146" s="128" t="s">
        <v>17</v>
      </c>
      <c r="C146" s="129" t="s">
        <v>3</v>
      </c>
      <c r="D146" s="130">
        <v>9</v>
      </c>
      <c r="E146" s="131"/>
      <c r="F146" s="132">
        <v>158.63999999999999</v>
      </c>
      <c r="G146" s="132">
        <v>143.63999999999999</v>
      </c>
      <c r="H146" s="132">
        <v>15</v>
      </c>
      <c r="I146" s="159"/>
      <c r="J146" s="132">
        <v>84.009360000000001</v>
      </c>
      <c r="K146" s="132">
        <v>80.009360000000001</v>
      </c>
      <c r="L146" s="132">
        <v>4</v>
      </c>
      <c r="M146" s="159"/>
      <c r="N146" s="132">
        <v>0</v>
      </c>
      <c r="O146" s="132">
        <v>0</v>
      </c>
      <c r="P146" s="132">
        <v>0</v>
      </c>
      <c r="R146" s="132">
        <f t="shared" si="6"/>
        <v>242.64936</v>
      </c>
      <c r="S146" s="132">
        <f t="shared" si="7"/>
        <v>223.64936</v>
      </c>
      <c r="T146" s="132">
        <f t="shared" si="8"/>
        <v>19</v>
      </c>
    </row>
    <row r="147" spans="1:20" x14ac:dyDescent="0.2">
      <c r="A147" s="127">
        <v>8150</v>
      </c>
      <c r="B147" s="128" t="s">
        <v>16</v>
      </c>
      <c r="C147" s="129" t="s">
        <v>3</v>
      </c>
      <c r="D147" s="130">
        <v>10</v>
      </c>
      <c r="E147" s="131"/>
      <c r="F147" s="132">
        <v>0</v>
      </c>
      <c r="G147" s="132">
        <v>0</v>
      </c>
      <c r="H147" s="132">
        <v>0</v>
      </c>
      <c r="I147" s="159"/>
      <c r="J147" s="132">
        <v>442.42</v>
      </c>
      <c r="K147" s="132">
        <v>433.42</v>
      </c>
      <c r="L147" s="132">
        <v>9</v>
      </c>
      <c r="M147" s="159"/>
      <c r="N147" s="132">
        <v>28</v>
      </c>
      <c r="O147" s="132">
        <v>28</v>
      </c>
      <c r="P147" s="132">
        <v>0</v>
      </c>
      <c r="R147" s="132">
        <f t="shared" si="6"/>
        <v>470.42</v>
      </c>
      <c r="S147" s="132">
        <f t="shared" si="7"/>
        <v>461.42</v>
      </c>
      <c r="T147" s="132">
        <f t="shared" si="8"/>
        <v>9</v>
      </c>
    </row>
    <row r="148" spans="1:20" x14ac:dyDescent="0.2">
      <c r="A148" s="127">
        <v>8200</v>
      </c>
      <c r="B148" s="128" t="s">
        <v>15</v>
      </c>
      <c r="C148" s="129" t="s">
        <v>3</v>
      </c>
      <c r="D148" s="130">
        <v>10</v>
      </c>
      <c r="E148" s="131"/>
      <c r="F148" s="132">
        <v>0</v>
      </c>
      <c r="G148" s="132">
        <v>0</v>
      </c>
      <c r="H148" s="132">
        <v>0</v>
      </c>
      <c r="I148" s="159"/>
      <c r="J148" s="132">
        <v>10.4</v>
      </c>
      <c r="K148" s="132">
        <v>0</v>
      </c>
      <c r="L148" s="132">
        <v>10.4</v>
      </c>
      <c r="M148" s="159"/>
      <c r="N148" s="132">
        <v>0</v>
      </c>
      <c r="O148" s="132">
        <v>0</v>
      </c>
      <c r="P148" s="132">
        <v>0</v>
      </c>
      <c r="R148" s="132">
        <f t="shared" si="6"/>
        <v>10.4</v>
      </c>
      <c r="S148" s="132">
        <f t="shared" si="7"/>
        <v>0</v>
      </c>
      <c r="T148" s="132">
        <f t="shared" si="8"/>
        <v>10.4</v>
      </c>
    </row>
    <row r="149" spans="1:20" x14ac:dyDescent="0.2">
      <c r="A149" s="127">
        <v>8250</v>
      </c>
      <c r="B149" s="128" t="s">
        <v>14</v>
      </c>
      <c r="C149" s="129" t="s">
        <v>8</v>
      </c>
      <c r="D149" s="130">
        <v>2</v>
      </c>
      <c r="E149" s="131"/>
      <c r="F149" s="132">
        <v>7165</v>
      </c>
      <c r="G149" s="132">
        <v>6768</v>
      </c>
      <c r="H149" s="132">
        <v>397</v>
      </c>
      <c r="I149" s="159"/>
      <c r="J149" s="132">
        <v>0</v>
      </c>
      <c r="K149" s="132">
        <v>0</v>
      </c>
      <c r="L149" s="132">
        <v>0</v>
      </c>
      <c r="M149" s="159"/>
      <c r="N149" s="132">
        <v>0</v>
      </c>
      <c r="O149" s="132">
        <v>0</v>
      </c>
      <c r="P149" s="132">
        <v>0</v>
      </c>
      <c r="R149" s="132">
        <f t="shared" si="6"/>
        <v>7165</v>
      </c>
      <c r="S149" s="132">
        <f t="shared" si="7"/>
        <v>6768</v>
      </c>
      <c r="T149" s="132">
        <f t="shared" si="8"/>
        <v>397</v>
      </c>
    </row>
    <row r="150" spans="1:20" x14ac:dyDescent="0.2">
      <c r="A150" s="127">
        <v>8350</v>
      </c>
      <c r="B150" s="128" t="s">
        <v>13</v>
      </c>
      <c r="C150" s="129" t="s">
        <v>6</v>
      </c>
      <c r="D150" s="130">
        <v>4</v>
      </c>
      <c r="E150" s="131"/>
      <c r="F150" s="132">
        <v>5013</v>
      </c>
      <c r="G150" s="132">
        <v>4662</v>
      </c>
      <c r="H150" s="132">
        <v>351</v>
      </c>
      <c r="I150" s="159"/>
      <c r="J150" s="132">
        <v>1985.6884</v>
      </c>
      <c r="K150" s="132">
        <v>1950.6884</v>
      </c>
      <c r="L150" s="132">
        <v>35</v>
      </c>
      <c r="M150" s="159"/>
      <c r="N150" s="132">
        <v>28.5</v>
      </c>
      <c r="O150" s="132">
        <v>27.2</v>
      </c>
      <c r="P150" s="132">
        <v>1.3</v>
      </c>
      <c r="R150" s="132">
        <f t="shared" si="6"/>
        <v>7027.1884</v>
      </c>
      <c r="S150" s="132">
        <f t="shared" si="7"/>
        <v>6639.8883999999998</v>
      </c>
      <c r="T150" s="132">
        <f t="shared" si="8"/>
        <v>387.3</v>
      </c>
    </row>
    <row r="151" spans="1:20" x14ac:dyDescent="0.2">
      <c r="A151" s="127">
        <v>8400</v>
      </c>
      <c r="B151" s="128" t="s">
        <v>12</v>
      </c>
      <c r="C151" s="129" t="s">
        <v>11</v>
      </c>
      <c r="D151" s="130">
        <v>6</v>
      </c>
      <c r="E151" s="131"/>
      <c r="F151" s="132">
        <v>3247</v>
      </c>
      <c r="G151" s="132">
        <v>3182</v>
      </c>
      <c r="H151" s="132">
        <v>65</v>
      </c>
      <c r="I151" s="159"/>
      <c r="J151" s="132">
        <v>2523.5160000000001</v>
      </c>
      <c r="K151" s="132">
        <v>2523.5160000000001</v>
      </c>
      <c r="L151" s="132">
        <v>0</v>
      </c>
      <c r="M151" s="159"/>
      <c r="N151" s="132">
        <v>340</v>
      </c>
      <c r="O151" s="132">
        <v>0</v>
      </c>
      <c r="P151" s="132">
        <v>340</v>
      </c>
      <c r="R151" s="132">
        <f t="shared" si="6"/>
        <v>6110.5159999999996</v>
      </c>
      <c r="S151" s="132">
        <f t="shared" si="7"/>
        <v>5705.5159999999996</v>
      </c>
      <c r="T151" s="132">
        <f t="shared" si="8"/>
        <v>405</v>
      </c>
    </row>
    <row r="152" spans="1:20" x14ac:dyDescent="0.2">
      <c r="A152" s="127">
        <v>8450</v>
      </c>
      <c r="B152" s="128" t="s">
        <v>10</v>
      </c>
      <c r="C152" s="129" t="s">
        <v>6</v>
      </c>
      <c r="D152" s="130">
        <v>5</v>
      </c>
      <c r="E152" s="131"/>
      <c r="F152" s="132">
        <v>19934</v>
      </c>
      <c r="G152" s="132">
        <v>18707.599999999999</v>
      </c>
      <c r="H152" s="132">
        <v>1226.4000000000001</v>
      </c>
      <c r="I152" s="159"/>
      <c r="J152" s="132">
        <v>1540.4999999999998</v>
      </c>
      <c r="K152" s="132">
        <v>1540.4999999999998</v>
      </c>
      <c r="L152" s="132">
        <v>0</v>
      </c>
      <c r="M152" s="159"/>
      <c r="N152" s="132">
        <v>795</v>
      </c>
      <c r="O152" s="132">
        <v>795</v>
      </c>
      <c r="P152" s="132">
        <v>0</v>
      </c>
      <c r="R152" s="132">
        <f t="shared" si="6"/>
        <v>22269.5</v>
      </c>
      <c r="S152" s="132">
        <f t="shared" si="7"/>
        <v>21043.1</v>
      </c>
      <c r="T152" s="132">
        <f t="shared" si="8"/>
        <v>1226.4000000000001</v>
      </c>
    </row>
    <row r="153" spans="1:20" x14ac:dyDescent="0.2">
      <c r="A153" s="127">
        <v>8500</v>
      </c>
      <c r="B153" s="135" t="s">
        <v>9</v>
      </c>
      <c r="C153" s="129" t="s">
        <v>8</v>
      </c>
      <c r="D153" s="130">
        <v>2</v>
      </c>
      <c r="E153" s="131"/>
      <c r="F153" s="132">
        <v>6256</v>
      </c>
      <c r="G153" s="132">
        <v>5830.59</v>
      </c>
      <c r="H153" s="132">
        <v>425.41</v>
      </c>
      <c r="I153" s="159"/>
      <c r="J153" s="132">
        <v>0</v>
      </c>
      <c r="K153" s="132">
        <v>0</v>
      </c>
      <c r="L153" s="132">
        <v>0</v>
      </c>
      <c r="M153" s="159"/>
      <c r="N153" s="132">
        <v>41</v>
      </c>
      <c r="O153" s="132">
        <v>32</v>
      </c>
      <c r="P153" s="132">
        <v>9</v>
      </c>
      <c r="R153" s="132">
        <f t="shared" si="6"/>
        <v>6297</v>
      </c>
      <c r="S153" s="132">
        <f t="shared" si="7"/>
        <v>5862.59</v>
      </c>
      <c r="T153" s="132">
        <f t="shared" si="8"/>
        <v>434.41</v>
      </c>
    </row>
    <row r="154" spans="1:20" x14ac:dyDescent="0.2">
      <c r="A154" s="127">
        <v>8550</v>
      </c>
      <c r="B154" s="128" t="s">
        <v>7</v>
      </c>
      <c r="C154" s="129" t="s">
        <v>6</v>
      </c>
      <c r="D154" s="130">
        <v>7</v>
      </c>
      <c r="E154" s="131"/>
      <c r="F154" s="132">
        <v>17827.490000000002</v>
      </c>
      <c r="G154" s="132">
        <v>16625.419999999998</v>
      </c>
      <c r="H154" s="132">
        <v>1202.07</v>
      </c>
      <c r="I154" s="159"/>
      <c r="J154" s="132">
        <v>2060.7200000000003</v>
      </c>
      <c r="K154" s="132">
        <v>2060.7200000000003</v>
      </c>
      <c r="L154" s="132">
        <v>0</v>
      </c>
      <c r="M154" s="159"/>
      <c r="N154" s="132">
        <v>382.96</v>
      </c>
      <c r="O154" s="132">
        <v>382.96</v>
      </c>
      <c r="P154" s="132">
        <v>0</v>
      </c>
      <c r="R154" s="132">
        <f t="shared" si="6"/>
        <v>20271.170000000002</v>
      </c>
      <c r="S154" s="132">
        <f t="shared" si="7"/>
        <v>19069.099999999999</v>
      </c>
      <c r="T154" s="132">
        <f t="shared" si="8"/>
        <v>1202.07</v>
      </c>
    </row>
    <row r="155" spans="1:20" x14ac:dyDescent="0.2">
      <c r="A155" s="127">
        <v>8710</v>
      </c>
      <c r="B155" s="135" t="s">
        <v>5</v>
      </c>
      <c r="C155" s="129" t="s">
        <v>3</v>
      </c>
      <c r="D155" s="130">
        <v>11</v>
      </c>
      <c r="E155" s="131"/>
      <c r="F155" s="132">
        <v>878.34</v>
      </c>
      <c r="G155" s="132">
        <v>841.8</v>
      </c>
      <c r="H155" s="132">
        <v>36.54</v>
      </c>
      <c r="I155" s="159"/>
      <c r="J155" s="132">
        <v>712.72</v>
      </c>
      <c r="K155" s="132">
        <v>712.72</v>
      </c>
      <c r="L155" s="132">
        <v>0</v>
      </c>
      <c r="M155" s="159"/>
      <c r="N155" s="132">
        <v>92</v>
      </c>
      <c r="O155" s="132">
        <v>87</v>
      </c>
      <c r="P155" s="132">
        <v>5</v>
      </c>
      <c r="R155" s="132">
        <f t="shared" si="6"/>
        <v>1683.06</v>
      </c>
      <c r="S155" s="132">
        <f t="shared" si="7"/>
        <v>1641.52</v>
      </c>
      <c r="T155" s="132">
        <f t="shared" si="8"/>
        <v>41.54</v>
      </c>
    </row>
    <row r="156" spans="1:20" x14ac:dyDescent="0.2">
      <c r="A156" s="127">
        <v>8750</v>
      </c>
      <c r="B156" s="128" t="s">
        <v>4</v>
      </c>
      <c r="C156" s="129" t="s">
        <v>3</v>
      </c>
      <c r="D156" s="130">
        <v>11</v>
      </c>
      <c r="E156" s="131"/>
      <c r="F156" s="132">
        <v>1235.8399999999999</v>
      </c>
      <c r="G156" s="132">
        <v>1184.43</v>
      </c>
      <c r="H156" s="132">
        <v>51.41</v>
      </c>
      <c r="I156" s="160"/>
      <c r="J156" s="132">
        <v>274.44</v>
      </c>
      <c r="K156" s="132">
        <v>274.44</v>
      </c>
      <c r="L156" s="132">
        <v>0</v>
      </c>
      <c r="M156" s="160"/>
      <c r="N156" s="132">
        <v>0</v>
      </c>
      <c r="O156" s="132">
        <v>0</v>
      </c>
      <c r="P156" s="132">
        <v>0</v>
      </c>
      <c r="R156" s="132">
        <f>F156+J156+N156</f>
        <v>1510.28</v>
      </c>
      <c r="S156" s="132">
        <f t="shared" ref="S156:T156" si="9">G156+K156+O156</f>
        <v>1458.8700000000001</v>
      </c>
      <c r="T156" s="132">
        <f t="shared" si="9"/>
        <v>51.41</v>
      </c>
    </row>
    <row r="157" spans="1:20" s="153" customFormat="1" ht="11.25" x14ac:dyDescent="0.2">
      <c r="E157" s="137"/>
      <c r="F157" s="161"/>
      <c r="G157" s="161"/>
      <c r="H157" s="161"/>
      <c r="I157" s="137"/>
      <c r="J157" s="161"/>
      <c r="K157" s="161"/>
      <c r="L157" s="161"/>
      <c r="M157" s="137"/>
      <c r="N157" s="161"/>
      <c r="O157" s="161"/>
      <c r="P157" s="161"/>
    </row>
    <row r="158" spans="1:20" s="62" customFormat="1" ht="11.25" x14ac:dyDescent="0.2">
      <c r="A158" s="370" t="s">
        <v>1</v>
      </c>
      <c r="B158" s="370"/>
      <c r="C158" s="370"/>
      <c r="D158" s="136"/>
      <c r="E158" s="137"/>
      <c r="F158" s="138"/>
      <c r="G158" s="138"/>
      <c r="H158" s="138"/>
      <c r="I158" s="162"/>
      <c r="J158" s="138"/>
      <c r="K158" s="138"/>
      <c r="L158" s="138"/>
      <c r="M158" s="162"/>
      <c r="N158" s="138"/>
      <c r="O158" s="138"/>
      <c r="P158" s="138"/>
    </row>
    <row r="159" spans="1:20" s="62" customFormat="1" ht="15" customHeight="1" x14ac:dyDescent="0.2">
      <c r="A159" s="371" t="s">
        <v>177</v>
      </c>
      <c r="B159" s="372"/>
      <c r="C159" s="373"/>
      <c r="D159" s="136"/>
      <c r="E159" s="137"/>
      <c r="F159" s="139">
        <f>SUM(F5:F156)</f>
        <v>686938.75999999989</v>
      </c>
      <c r="G159" s="139">
        <f t="shared" ref="G159:H159" si="10">SUM(G5:G156)</f>
        <v>637528.64999999991</v>
      </c>
      <c r="H159" s="139">
        <f t="shared" si="10"/>
        <v>49410.109999999986</v>
      </c>
      <c r="I159" s="163"/>
      <c r="J159" s="139">
        <f>SUM(J5:J156)</f>
        <v>80437.433539999969</v>
      </c>
      <c r="K159" s="139">
        <f t="shared" ref="K159:L159" si="11">SUM(K5:K156)</f>
        <v>78871.828739999968</v>
      </c>
      <c r="L159" s="139">
        <f t="shared" si="11"/>
        <v>1565.6048000000001</v>
      </c>
      <c r="M159" s="163"/>
      <c r="N159" s="139">
        <f>SUM(N5:N156)</f>
        <v>16389.834999999999</v>
      </c>
      <c r="O159" s="139">
        <f t="shared" ref="O159:P159" si="12">SUM(O5:O156)</f>
        <v>15827.454999999998</v>
      </c>
      <c r="P159" s="139">
        <f t="shared" si="12"/>
        <v>562.12</v>
      </c>
      <c r="R159" s="139">
        <f>SUM(R5:R156)</f>
        <v>783766.02854000009</v>
      </c>
      <c r="S159" s="139">
        <f t="shared" ref="S159:T159" si="13">SUM(S5:S156)</f>
        <v>732227.93373999989</v>
      </c>
      <c r="T159" s="139">
        <f t="shared" si="13"/>
        <v>51537.83479999999</v>
      </c>
    </row>
    <row r="160" spans="1:20" s="62" customFormat="1" ht="3" customHeight="1" x14ac:dyDescent="0.2">
      <c r="D160" s="136"/>
      <c r="E160" s="137"/>
      <c r="F160" s="138"/>
      <c r="G160" s="138"/>
      <c r="H160" s="138"/>
      <c r="I160" s="162"/>
      <c r="J160" s="138"/>
      <c r="K160" s="138"/>
      <c r="L160" s="138"/>
      <c r="M160" s="162"/>
      <c r="N160" s="138"/>
      <c r="O160" s="138"/>
      <c r="P160" s="138"/>
      <c r="R160" s="138"/>
      <c r="S160" s="138"/>
      <c r="T160" s="138"/>
    </row>
    <row r="161" spans="1:20" s="62" customFormat="1" ht="15" customHeight="1" x14ac:dyDescent="0.2">
      <c r="A161" s="369" t="s">
        <v>178</v>
      </c>
      <c r="B161" s="369"/>
      <c r="C161" s="369"/>
      <c r="D161" s="141"/>
      <c r="E161" s="142"/>
      <c r="F161" s="143">
        <f>SUMIF($C$5:$C$156,"S",F$5:F$156)</f>
        <v>374875.77</v>
      </c>
      <c r="G161" s="143">
        <f t="shared" ref="G161:H161" si="14">SUMIF($C$5:$C$156,"S",G$5:G$156)</f>
        <v>347260.35000000003</v>
      </c>
      <c r="H161" s="143">
        <f t="shared" si="14"/>
        <v>27615.420000000002</v>
      </c>
      <c r="I161" s="162"/>
      <c r="J161" s="143">
        <f t="shared" ref="J161:L161" si="15">SUMIF($C$5:$C$156,"S",J$5:J$156)</f>
        <v>2568.2849259999998</v>
      </c>
      <c r="K161" s="143">
        <f t="shared" si="15"/>
        <v>2561.5249259999996</v>
      </c>
      <c r="L161" s="143">
        <f t="shared" si="15"/>
        <v>6.76</v>
      </c>
      <c r="M161" s="162"/>
      <c r="N161" s="143">
        <f t="shared" ref="N161:P161" si="16">SUMIF($C$5:$C$156,"S",N$5:N$156)</f>
        <v>11404.33</v>
      </c>
      <c r="O161" s="143">
        <f t="shared" si="16"/>
        <v>11255.73</v>
      </c>
      <c r="P161" s="143">
        <f t="shared" si="16"/>
        <v>148.6</v>
      </c>
      <c r="R161" s="143">
        <f t="shared" ref="R161:T161" si="17">SUMIF($C$5:$C$156,"S",R$5:R$156)</f>
        <v>388848.38492599997</v>
      </c>
      <c r="S161" s="143">
        <f t="shared" si="17"/>
        <v>361077.60492600006</v>
      </c>
      <c r="T161" s="143">
        <f t="shared" si="17"/>
        <v>27770.78</v>
      </c>
    </row>
    <row r="162" spans="1:20" s="62" customFormat="1" ht="15" customHeight="1" x14ac:dyDescent="0.2">
      <c r="A162" s="369" t="s">
        <v>179</v>
      </c>
      <c r="B162" s="369"/>
      <c r="C162" s="369"/>
      <c r="D162" s="141"/>
      <c r="E162" s="142"/>
      <c r="F162" s="143">
        <f>SUMIF($C$5:$C$156,"E",F$5:F$156)</f>
        <v>145432.46</v>
      </c>
      <c r="G162" s="143">
        <f t="shared" ref="G162:H162" si="18">SUMIF($C$5:$C$156,"E",G$5:G$156)</f>
        <v>136951.83999999997</v>
      </c>
      <c r="H162" s="143">
        <f t="shared" si="18"/>
        <v>8480.619999999999</v>
      </c>
      <c r="I162" s="162"/>
      <c r="J162" s="143">
        <f t="shared" ref="J162:L162" si="19">SUMIF($C$5:$C$156,"E",J$5:J$156)</f>
        <v>19680.835339999998</v>
      </c>
      <c r="K162" s="143">
        <f t="shared" si="19"/>
        <v>19568.77534</v>
      </c>
      <c r="L162" s="143">
        <f t="shared" si="19"/>
        <v>112.06</v>
      </c>
      <c r="M162" s="162"/>
      <c r="N162" s="143">
        <f t="shared" ref="N162:P162" si="20">SUMIF($C$5:$C$156,"E",N$5:N$156)</f>
        <v>2036.9650000000001</v>
      </c>
      <c r="O162" s="143">
        <f t="shared" si="20"/>
        <v>2032.4450000000002</v>
      </c>
      <c r="P162" s="143">
        <f t="shared" si="20"/>
        <v>4.5200000000000005</v>
      </c>
      <c r="R162" s="143">
        <f t="shared" ref="R162:T162" si="21">SUMIF($C$5:$C$156,"E",R$5:R$156)</f>
        <v>167150.26034000001</v>
      </c>
      <c r="S162" s="143">
        <f t="shared" si="21"/>
        <v>158553.06034000003</v>
      </c>
      <c r="T162" s="143">
        <f t="shared" si="21"/>
        <v>8597.2000000000007</v>
      </c>
    </row>
    <row r="163" spans="1:20" s="62" customFormat="1" ht="15" customHeight="1" x14ac:dyDescent="0.2">
      <c r="A163" s="369" t="s">
        <v>180</v>
      </c>
      <c r="B163" s="369"/>
      <c r="C163" s="369"/>
      <c r="D163" s="141"/>
      <c r="E163" s="142"/>
      <c r="F163" s="143">
        <f>SUMIF($C$5:$C$156,"R",F$5:F$156)</f>
        <v>84300.34</v>
      </c>
      <c r="G163" s="143">
        <f t="shared" ref="G163:H163" si="22">SUMIF($C$5:$C$156,"R",G$5:G$156)</f>
        <v>79000.91</v>
      </c>
      <c r="H163" s="143">
        <f t="shared" si="22"/>
        <v>5299.4299999999994</v>
      </c>
      <c r="I163" s="162"/>
      <c r="J163" s="143">
        <f t="shared" ref="J163:L163" si="23">SUMIF($C$5:$C$156,"R",J$5:J$156)</f>
        <v>27221.148804</v>
      </c>
      <c r="K163" s="143">
        <f t="shared" si="23"/>
        <v>27101.608804</v>
      </c>
      <c r="L163" s="143">
        <f t="shared" si="23"/>
        <v>119.53999999999999</v>
      </c>
      <c r="M163" s="162"/>
      <c r="N163" s="143">
        <f t="shared" ref="N163:P163" si="24">SUMIF($C$5:$C$156,"R",N$5:N$156)</f>
        <v>1919.6400000000003</v>
      </c>
      <c r="O163" s="143">
        <f t="shared" si="24"/>
        <v>1579.6400000000003</v>
      </c>
      <c r="P163" s="143">
        <f t="shared" si="24"/>
        <v>340</v>
      </c>
      <c r="R163" s="143">
        <f t="shared" ref="R163:T163" si="25">SUMIF($C$5:$C$156,"R",R$5:R$156)</f>
        <v>113441.12880399998</v>
      </c>
      <c r="S163" s="143">
        <f t="shared" si="25"/>
        <v>107682.15880399999</v>
      </c>
      <c r="T163" s="143">
        <f t="shared" si="25"/>
        <v>5758.97</v>
      </c>
    </row>
    <row r="164" spans="1:20" s="62" customFormat="1" ht="15" customHeight="1" x14ac:dyDescent="0.2">
      <c r="A164" s="369" t="s">
        <v>181</v>
      </c>
      <c r="B164" s="369"/>
      <c r="C164" s="369"/>
      <c r="D164" s="141"/>
      <c r="E164" s="142"/>
      <c r="F164" s="143">
        <f>SUMIF($C$5:$C$156,"N",F$5:F$156)</f>
        <v>82330.189999999988</v>
      </c>
      <c r="G164" s="143">
        <f t="shared" ref="G164:H164" si="26">SUMIF($C$5:$C$156,"N",G$5:G$156)</f>
        <v>74315.549999999974</v>
      </c>
      <c r="H164" s="143">
        <f t="shared" si="26"/>
        <v>8014.6399999999985</v>
      </c>
      <c r="I164" s="162"/>
      <c r="J164" s="143">
        <f t="shared" ref="J164:L164" si="27">SUMIF($C$5:$C$156,"N",J$5:J$156)</f>
        <v>30967.164470000003</v>
      </c>
      <c r="K164" s="143">
        <f t="shared" si="27"/>
        <v>29639.919669999999</v>
      </c>
      <c r="L164" s="143">
        <f t="shared" si="27"/>
        <v>1327.2448000000002</v>
      </c>
      <c r="M164" s="162"/>
      <c r="N164" s="143">
        <f t="shared" ref="N164:P164" si="28">SUMIF($C$5:$C$156,"N",N$5:N$156)</f>
        <v>1028.9000000000001</v>
      </c>
      <c r="O164" s="143">
        <f t="shared" si="28"/>
        <v>959.6400000000001</v>
      </c>
      <c r="P164" s="143">
        <f t="shared" si="28"/>
        <v>69</v>
      </c>
      <c r="R164" s="143">
        <f t="shared" ref="R164:T164" si="29">SUMIF($C$5:$C$156,"N",R$5:R$156)</f>
        <v>114326.25446999999</v>
      </c>
      <c r="S164" s="143">
        <f t="shared" si="29"/>
        <v>104915.10966999999</v>
      </c>
      <c r="T164" s="143">
        <f t="shared" si="29"/>
        <v>9410.8847999999998</v>
      </c>
    </row>
  </sheetData>
  <mergeCells count="11">
    <mergeCell ref="R3:T3"/>
    <mergeCell ref="A161:C161"/>
    <mergeCell ref="A162:C162"/>
    <mergeCell ref="A163:C163"/>
    <mergeCell ref="A164:C164"/>
    <mergeCell ref="A159:C159"/>
    <mergeCell ref="A1:P1"/>
    <mergeCell ref="F3:H3"/>
    <mergeCell ref="J3:L3"/>
    <mergeCell ref="N3:P3"/>
    <mergeCell ref="A158:C158"/>
  </mergeCells>
  <printOptions horizontalCentered="1"/>
  <pageMargins left="0.25" right="0.25" top="0.75" bottom="0.75" header="0.3" footer="0.3"/>
  <pageSetup paperSize="9" scale="8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1"/>
  <sheetViews>
    <sheetView zoomScaleNormal="100" zoomScaleSheetLayoutView="100" workbookViewId="0">
      <pane xSplit="4" ySplit="4" topLeftCell="E65" activePane="bottomRight" state="frozen"/>
      <selection activeCell="B36" sqref="B36"/>
      <selection pane="topRight" activeCell="B36" sqref="B36"/>
      <selection pane="bottomLeft" activeCell="B36" sqref="B36"/>
      <selection pane="bottomRight" activeCell="S168" sqref="S168"/>
    </sheetView>
  </sheetViews>
  <sheetFormatPr defaultRowHeight="12.75" x14ac:dyDescent="0.2"/>
  <cols>
    <col min="1" max="1" width="4.42578125" bestFit="1" customWidth="1"/>
    <col min="2" max="2" width="19" bestFit="1" customWidth="1"/>
    <col min="3" max="3" width="3" bestFit="1" customWidth="1"/>
    <col min="4" max="4" width="3" style="4" bestFit="1" customWidth="1"/>
    <col min="5" max="5" width="0.85546875" style="7" customWidth="1"/>
    <col min="6" max="6" width="8.7109375" style="2" bestFit="1" customWidth="1"/>
    <col min="7" max="7" width="9.42578125" style="2" bestFit="1" customWidth="1"/>
    <col min="8" max="8" width="8.42578125" style="2" bestFit="1" customWidth="1"/>
    <col min="9" max="9" width="0.85546875" style="3" customWidth="1"/>
    <col min="10" max="10" width="8.7109375" style="2" bestFit="1" customWidth="1"/>
    <col min="11" max="11" width="9.140625" style="2"/>
    <col min="12" max="12" width="8.42578125" style="2" bestFit="1" customWidth="1"/>
    <col min="13" max="13" width="0.85546875" style="3" customWidth="1"/>
    <col min="14" max="14" width="8.42578125" bestFit="1" customWidth="1"/>
    <col min="15" max="15" width="9.42578125" bestFit="1" customWidth="1"/>
    <col min="16" max="16" width="8.42578125" bestFit="1" customWidth="1"/>
    <col min="17" max="17" width="1.7109375" customWidth="1"/>
  </cols>
  <sheetData>
    <row r="1" spans="1:20" s="57" customFormat="1" ht="15.75" x14ac:dyDescent="0.25">
      <c r="A1" s="377" t="s">
        <v>225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20" s="51" customFormat="1" ht="15.75" x14ac:dyDescent="0.25">
      <c r="A2" s="56"/>
      <c r="B2" s="54"/>
      <c r="C2" s="54"/>
      <c r="D2" s="54"/>
      <c r="E2" s="53"/>
      <c r="F2" s="53"/>
      <c r="G2" s="53"/>
      <c r="H2" s="53"/>
      <c r="I2" s="54"/>
      <c r="J2" s="53"/>
      <c r="K2" s="53"/>
      <c r="L2" s="53"/>
      <c r="M2" s="54"/>
      <c r="N2" s="53"/>
      <c r="O2" s="53"/>
      <c r="P2" s="53"/>
    </row>
    <row r="3" spans="1:20" s="6" customFormat="1" ht="15.75" customHeight="1" x14ac:dyDescent="0.25">
      <c r="A3" s="166"/>
      <c r="B3" s="167"/>
      <c r="C3" s="54"/>
      <c r="D3" s="168"/>
      <c r="E3" s="169"/>
      <c r="F3" s="378" t="s">
        <v>213</v>
      </c>
      <c r="G3" s="379"/>
      <c r="H3" s="379"/>
      <c r="I3" s="168"/>
      <c r="J3" s="378" t="s">
        <v>214</v>
      </c>
      <c r="K3" s="380"/>
      <c r="L3" s="380"/>
      <c r="M3" s="168"/>
      <c r="N3" s="378" t="s">
        <v>215</v>
      </c>
      <c r="O3" s="379"/>
      <c r="P3" s="379"/>
      <c r="R3" s="378" t="s">
        <v>283</v>
      </c>
      <c r="S3" s="379"/>
      <c r="T3" s="379"/>
    </row>
    <row r="4" spans="1:20" ht="49.5" x14ac:dyDescent="0.2">
      <c r="A4" s="50" t="s">
        <v>169</v>
      </c>
      <c r="B4" s="49" t="s">
        <v>168</v>
      </c>
      <c r="C4" s="48" t="s">
        <v>167</v>
      </c>
      <c r="D4" s="47" t="s">
        <v>166</v>
      </c>
      <c r="E4" s="170"/>
      <c r="F4" s="171" t="s">
        <v>183</v>
      </c>
      <c r="G4" s="125" t="s">
        <v>278</v>
      </c>
      <c r="H4" s="172" t="s">
        <v>185</v>
      </c>
      <c r="I4" s="42"/>
      <c r="J4" s="171" t="s">
        <v>183</v>
      </c>
      <c r="K4" s="125" t="s">
        <v>278</v>
      </c>
      <c r="L4" s="172" t="s">
        <v>185</v>
      </c>
      <c r="M4" s="42"/>
      <c r="N4" s="171" t="s">
        <v>183</v>
      </c>
      <c r="O4" s="125" t="s">
        <v>278</v>
      </c>
      <c r="P4" s="172" t="s">
        <v>185</v>
      </c>
      <c r="R4" s="171" t="s">
        <v>183</v>
      </c>
      <c r="S4" s="125" t="s">
        <v>278</v>
      </c>
      <c r="T4" s="172" t="s">
        <v>185</v>
      </c>
    </row>
    <row r="5" spans="1:20" x14ac:dyDescent="0.2">
      <c r="A5" s="29">
        <v>60</v>
      </c>
      <c r="B5" s="28" t="s">
        <v>158</v>
      </c>
      <c r="C5" s="27" t="s">
        <v>3</v>
      </c>
      <c r="D5" s="26">
        <v>4</v>
      </c>
      <c r="E5" s="173"/>
      <c r="F5" s="132">
        <v>3682</v>
      </c>
      <c r="G5" s="132">
        <v>3458.51</v>
      </c>
      <c r="H5" s="132">
        <v>223.5</v>
      </c>
      <c r="I5" s="33"/>
      <c r="J5" s="132">
        <v>2175</v>
      </c>
      <c r="K5" s="132">
        <v>2175</v>
      </c>
      <c r="L5" s="132">
        <v>0</v>
      </c>
      <c r="M5" s="33"/>
      <c r="N5" s="132">
        <v>0</v>
      </c>
      <c r="O5" s="132">
        <v>0</v>
      </c>
      <c r="P5" s="132">
        <v>0</v>
      </c>
      <c r="R5" s="132">
        <f t="shared" ref="R5:R68" si="0">F5+J5+N5</f>
        <v>5857</v>
      </c>
      <c r="S5" s="132">
        <f t="shared" ref="S5:S68" si="1">G5+K5+O5</f>
        <v>5633.51</v>
      </c>
      <c r="T5" s="132">
        <f t="shared" ref="T5:T68" si="2">H5+L5+P5</f>
        <v>223.5</v>
      </c>
    </row>
    <row r="6" spans="1:20" x14ac:dyDescent="0.2">
      <c r="A6" s="29">
        <v>110</v>
      </c>
      <c r="B6" s="28" t="s">
        <v>157</v>
      </c>
      <c r="C6" s="27" t="s">
        <v>3</v>
      </c>
      <c r="D6" s="26">
        <v>4</v>
      </c>
      <c r="E6" s="173"/>
      <c r="F6" s="132">
        <v>1777.18</v>
      </c>
      <c r="G6" s="132">
        <v>996</v>
      </c>
      <c r="H6" s="132">
        <v>781.18</v>
      </c>
      <c r="I6" s="33"/>
      <c r="J6" s="132">
        <v>1697.41</v>
      </c>
      <c r="K6" s="132">
        <v>1697.41</v>
      </c>
      <c r="L6" s="132">
        <v>0</v>
      </c>
      <c r="M6" s="33"/>
      <c r="N6" s="132">
        <v>0</v>
      </c>
      <c r="O6" s="132">
        <v>0</v>
      </c>
      <c r="P6" s="132">
        <v>0</v>
      </c>
      <c r="R6" s="132">
        <f t="shared" si="0"/>
        <v>3474.59</v>
      </c>
      <c r="S6" s="132">
        <f t="shared" si="1"/>
        <v>2693.41</v>
      </c>
      <c r="T6" s="132">
        <f t="shared" si="2"/>
        <v>781.18</v>
      </c>
    </row>
    <row r="7" spans="1:20" x14ac:dyDescent="0.2">
      <c r="A7" s="29">
        <v>150</v>
      </c>
      <c r="B7" s="28" t="s">
        <v>156</v>
      </c>
      <c r="C7" s="27" t="s">
        <v>8</v>
      </c>
      <c r="D7" s="26">
        <v>2</v>
      </c>
      <c r="E7" s="173"/>
      <c r="F7" s="132">
        <v>1736.12</v>
      </c>
      <c r="G7" s="132">
        <v>1643.24</v>
      </c>
      <c r="H7" s="132">
        <v>92.89</v>
      </c>
      <c r="I7" s="33"/>
      <c r="J7" s="132">
        <v>0</v>
      </c>
      <c r="K7" s="132">
        <v>0</v>
      </c>
      <c r="L7" s="132">
        <v>0</v>
      </c>
      <c r="M7" s="33"/>
      <c r="N7" s="132">
        <v>99.88</v>
      </c>
      <c r="O7" s="132">
        <v>99.88</v>
      </c>
      <c r="P7" s="132">
        <v>0</v>
      </c>
      <c r="R7" s="132">
        <f t="shared" si="0"/>
        <v>1836</v>
      </c>
      <c r="S7" s="132">
        <f t="shared" si="1"/>
        <v>1743.12</v>
      </c>
      <c r="T7" s="132">
        <f t="shared" si="2"/>
        <v>92.89</v>
      </c>
    </row>
    <row r="8" spans="1:20" x14ac:dyDescent="0.2">
      <c r="A8" s="29">
        <v>200</v>
      </c>
      <c r="B8" s="28" t="s">
        <v>155</v>
      </c>
      <c r="C8" s="27" t="s">
        <v>8</v>
      </c>
      <c r="D8" s="26">
        <v>2</v>
      </c>
      <c r="E8" s="173"/>
      <c r="F8" s="132">
        <v>3183.18</v>
      </c>
      <c r="G8" s="132">
        <v>3012.88</v>
      </c>
      <c r="H8" s="132">
        <v>170.31</v>
      </c>
      <c r="I8" s="33"/>
      <c r="J8" s="132">
        <v>0</v>
      </c>
      <c r="K8" s="132">
        <v>0</v>
      </c>
      <c r="L8" s="132">
        <v>0</v>
      </c>
      <c r="M8" s="33"/>
      <c r="N8" s="132">
        <v>3183.18</v>
      </c>
      <c r="O8" s="132">
        <v>3183.18</v>
      </c>
      <c r="P8" s="132">
        <v>0</v>
      </c>
      <c r="R8" s="132">
        <f t="shared" si="0"/>
        <v>6366.36</v>
      </c>
      <c r="S8" s="132">
        <f t="shared" si="1"/>
        <v>6196.0599999999995</v>
      </c>
      <c r="T8" s="132">
        <f t="shared" si="2"/>
        <v>170.31</v>
      </c>
    </row>
    <row r="9" spans="1:20" x14ac:dyDescent="0.2">
      <c r="A9" s="29">
        <v>250</v>
      </c>
      <c r="B9" s="28" t="s">
        <v>154</v>
      </c>
      <c r="C9" s="27" t="s">
        <v>11</v>
      </c>
      <c r="D9" s="26">
        <v>4</v>
      </c>
      <c r="E9" s="173"/>
      <c r="F9" s="132">
        <v>4324.76</v>
      </c>
      <c r="G9" s="132">
        <v>4062.25</v>
      </c>
      <c r="H9" s="132">
        <v>262.52</v>
      </c>
      <c r="I9" s="33"/>
      <c r="J9" s="132">
        <v>3789.38</v>
      </c>
      <c r="K9" s="132">
        <v>3789.38</v>
      </c>
      <c r="L9" s="132">
        <v>0</v>
      </c>
      <c r="M9" s="33"/>
      <c r="N9" s="132">
        <v>0</v>
      </c>
      <c r="O9" s="132">
        <v>0</v>
      </c>
      <c r="P9" s="132">
        <v>0</v>
      </c>
      <c r="R9" s="132">
        <f t="shared" si="0"/>
        <v>8114.14</v>
      </c>
      <c r="S9" s="132">
        <f t="shared" si="1"/>
        <v>7851.63</v>
      </c>
      <c r="T9" s="132">
        <f t="shared" si="2"/>
        <v>262.52</v>
      </c>
    </row>
    <row r="10" spans="1:20" x14ac:dyDescent="0.2">
      <c r="A10" s="29">
        <v>300</v>
      </c>
      <c r="B10" s="28" t="s">
        <v>153</v>
      </c>
      <c r="C10" s="27" t="s">
        <v>3</v>
      </c>
      <c r="D10" s="26">
        <v>9</v>
      </c>
      <c r="E10" s="173"/>
      <c r="F10" s="132">
        <v>0</v>
      </c>
      <c r="G10" s="132">
        <v>0</v>
      </c>
      <c r="H10" s="132">
        <v>0</v>
      </c>
      <c r="I10" s="33"/>
      <c r="J10" s="132">
        <v>427</v>
      </c>
      <c r="K10" s="132">
        <v>427</v>
      </c>
      <c r="L10" s="132">
        <v>0</v>
      </c>
      <c r="M10" s="33"/>
      <c r="N10" s="132">
        <v>0</v>
      </c>
      <c r="O10" s="132">
        <v>0</v>
      </c>
      <c r="P10" s="132">
        <v>0</v>
      </c>
      <c r="R10" s="132">
        <f t="shared" si="0"/>
        <v>427</v>
      </c>
      <c r="S10" s="132">
        <f t="shared" si="1"/>
        <v>427</v>
      </c>
      <c r="T10" s="132">
        <f t="shared" si="2"/>
        <v>0</v>
      </c>
    </row>
    <row r="11" spans="1:20" x14ac:dyDescent="0.2">
      <c r="A11" s="29">
        <v>350</v>
      </c>
      <c r="B11" s="28" t="s">
        <v>152</v>
      </c>
      <c r="C11" s="27" t="s">
        <v>8</v>
      </c>
      <c r="D11" s="26">
        <v>3</v>
      </c>
      <c r="E11" s="173"/>
      <c r="F11" s="132">
        <v>18773</v>
      </c>
      <c r="G11" s="132">
        <v>17936</v>
      </c>
      <c r="H11" s="132">
        <v>837</v>
      </c>
      <c r="I11" s="33"/>
      <c r="J11" s="132">
        <v>0</v>
      </c>
      <c r="K11" s="132">
        <v>0</v>
      </c>
      <c r="L11" s="132">
        <v>0</v>
      </c>
      <c r="M11" s="33"/>
      <c r="N11" s="132">
        <v>606</v>
      </c>
      <c r="O11" s="132">
        <v>606</v>
      </c>
      <c r="P11" s="132">
        <v>0</v>
      </c>
      <c r="R11" s="132">
        <f t="shared" si="0"/>
        <v>19379</v>
      </c>
      <c r="S11" s="132">
        <f t="shared" si="1"/>
        <v>18542</v>
      </c>
      <c r="T11" s="132">
        <f t="shared" si="2"/>
        <v>837</v>
      </c>
    </row>
    <row r="12" spans="1:20" x14ac:dyDescent="0.2">
      <c r="A12" s="29">
        <v>470</v>
      </c>
      <c r="B12" s="28" t="s">
        <v>151</v>
      </c>
      <c r="C12" s="27" t="s">
        <v>3</v>
      </c>
      <c r="D12" s="26">
        <v>4</v>
      </c>
      <c r="E12" s="173"/>
      <c r="F12" s="132">
        <v>0</v>
      </c>
      <c r="G12" s="132">
        <v>0</v>
      </c>
      <c r="H12" s="132">
        <v>0</v>
      </c>
      <c r="I12" s="33"/>
      <c r="J12" s="132">
        <v>1776.95</v>
      </c>
      <c r="K12" s="132">
        <v>720.3</v>
      </c>
      <c r="L12" s="132">
        <v>1056.6500000000001</v>
      </c>
      <c r="M12" s="33"/>
      <c r="N12" s="132">
        <v>0</v>
      </c>
      <c r="O12" s="132">
        <v>0</v>
      </c>
      <c r="P12" s="132">
        <v>0</v>
      </c>
      <c r="R12" s="132">
        <f t="shared" si="0"/>
        <v>1776.95</v>
      </c>
      <c r="S12" s="132">
        <f t="shared" si="1"/>
        <v>720.3</v>
      </c>
      <c r="T12" s="132">
        <f t="shared" si="2"/>
        <v>1056.6500000000001</v>
      </c>
    </row>
    <row r="13" spans="1:20" x14ac:dyDescent="0.2">
      <c r="A13" s="29">
        <v>500</v>
      </c>
      <c r="B13" s="28" t="s">
        <v>209</v>
      </c>
      <c r="C13" s="27" t="s">
        <v>8</v>
      </c>
      <c r="D13" s="26">
        <v>7</v>
      </c>
      <c r="E13" s="173"/>
      <c r="F13" s="132">
        <v>18823</v>
      </c>
      <c r="G13" s="132">
        <v>17815.969999999998</v>
      </c>
      <c r="H13" s="132">
        <v>1007.04</v>
      </c>
      <c r="I13" s="33"/>
      <c r="J13" s="132">
        <v>0</v>
      </c>
      <c r="K13" s="132">
        <v>0</v>
      </c>
      <c r="L13" s="132">
        <v>0</v>
      </c>
      <c r="M13" s="33"/>
      <c r="N13" s="132">
        <v>641</v>
      </c>
      <c r="O13" s="132">
        <v>641</v>
      </c>
      <c r="P13" s="132">
        <v>0</v>
      </c>
      <c r="R13" s="132">
        <f t="shared" si="0"/>
        <v>19464</v>
      </c>
      <c r="S13" s="132">
        <f t="shared" si="1"/>
        <v>18456.969999999998</v>
      </c>
      <c r="T13" s="132">
        <f t="shared" si="2"/>
        <v>1007.04</v>
      </c>
    </row>
    <row r="14" spans="1:20" x14ac:dyDescent="0.2">
      <c r="A14" s="29">
        <v>550</v>
      </c>
      <c r="B14" s="28" t="s">
        <v>149</v>
      </c>
      <c r="C14" s="27" t="s">
        <v>3</v>
      </c>
      <c r="D14" s="26">
        <v>4</v>
      </c>
      <c r="E14" s="173"/>
      <c r="F14" s="132">
        <v>1755.04</v>
      </c>
      <c r="G14" s="132">
        <v>1648.51</v>
      </c>
      <c r="H14" s="132">
        <v>106.54</v>
      </c>
      <c r="I14" s="33"/>
      <c r="J14" s="132">
        <v>4318.8</v>
      </c>
      <c r="K14" s="132">
        <v>4318.8</v>
      </c>
      <c r="L14" s="132">
        <v>0</v>
      </c>
      <c r="M14" s="33"/>
      <c r="N14" s="132">
        <v>0</v>
      </c>
      <c r="O14" s="132">
        <v>0</v>
      </c>
      <c r="P14" s="132">
        <v>0</v>
      </c>
      <c r="R14" s="132">
        <f t="shared" si="0"/>
        <v>6073.84</v>
      </c>
      <c r="S14" s="132">
        <f t="shared" si="1"/>
        <v>5967.31</v>
      </c>
      <c r="T14" s="132">
        <f t="shared" si="2"/>
        <v>106.54</v>
      </c>
    </row>
    <row r="15" spans="1:20" x14ac:dyDescent="0.2">
      <c r="A15" s="29">
        <v>600</v>
      </c>
      <c r="B15" s="28" t="s">
        <v>148</v>
      </c>
      <c r="C15" s="27" t="s">
        <v>11</v>
      </c>
      <c r="D15" s="26">
        <v>11</v>
      </c>
      <c r="E15" s="173"/>
      <c r="F15" s="132">
        <v>1429.06</v>
      </c>
      <c r="G15" s="132">
        <v>1342.32</v>
      </c>
      <c r="H15" s="132">
        <v>86.75</v>
      </c>
      <c r="I15" s="33"/>
      <c r="J15" s="132">
        <v>682</v>
      </c>
      <c r="K15" s="132">
        <v>682</v>
      </c>
      <c r="L15" s="132">
        <v>0</v>
      </c>
      <c r="M15" s="33"/>
      <c r="N15" s="132">
        <v>0</v>
      </c>
      <c r="O15" s="132">
        <v>0</v>
      </c>
      <c r="P15" s="132">
        <v>0</v>
      </c>
      <c r="R15" s="132">
        <f t="shared" si="0"/>
        <v>2111.06</v>
      </c>
      <c r="S15" s="132">
        <f t="shared" si="1"/>
        <v>2024.32</v>
      </c>
      <c r="T15" s="132">
        <f t="shared" si="2"/>
        <v>86.75</v>
      </c>
    </row>
    <row r="16" spans="1:20" x14ac:dyDescent="0.2">
      <c r="A16" s="29">
        <v>650</v>
      </c>
      <c r="B16" s="28" t="s">
        <v>147</v>
      </c>
      <c r="C16" s="27" t="s">
        <v>3</v>
      </c>
      <c r="D16" s="26">
        <v>10</v>
      </c>
      <c r="E16" s="173"/>
      <c r="F16" s="132">
        <v>0</v>
      </c>
      <c r="G16" s="132">
        <v>0</v>
      </c>
      <c r="H16" s="132">
        <v>0</v>
      </c>
      <c r="I16" s="33"/>
      <c r="J16" s="132">
        <v>216</v>
      </c>
      <c r="K16" s="132">
        <v>216</v>
      </c>
      <c r="L16" s="132">
        <v>0</v>
      </c>
      <c r="M16" s="33"/>
      <c r="N16" s="132">
        <v>0</v>
      </c>
      <c r="O16" s="132">
        <v>0</v>
      </c>
      <c r="P16" s="132">
        <v>0</v>
      </c>
      <c r="R16" s="132">
        <f t="shared" si="0"/>
        <v>216</v>
      </c>
      <c r="S16" s="132">
        <f t="shared" si="1"/>
        <v>216</v>
      </c>
      <c r="T16" s="132">
        <f t="shared" si="2"/>
        <v>0</v>
      </c>
    </row>
    <row r="17" spans="1:20" x14ac:dyDescent="0.2">
      <c r="A17" s="29">
        <v>750</v>
      </c>
      <c r="B17" s="28" t="s">
        <v>146</v>
      </c>
      <c r="C17" s="27" t="s">
        <v>8</v>
      </c>
      <c r="D17" s="26">
        <v>3</v>
      </c>
      <c r="E17" s="173"/>
      <c r="F17" s="132">
        <v>0</v>
      </c>
      <c r="G17" s="132">
        <v>0</v>
      </c>
      <c r="H17" s="132">
        <v>0</v>
      </c>
      <c r="I17" s="33"/>
      <c r="J17" s="132">
        <v>0</v>
      </c>
      <c r="K17" s="132">
        <v>0</v>
      </c>
      <c r="L17" s="132">
        <v>0</v>
      </c>
      <c r="M17" s="33"/>
      <c r="N17" s="132">
        <v>0</v>
      </c>
      <c r="O17" s="132">
        <v>0</v>
      </c>
      <c r="P17" s="132">
        <v>0</v>
      </c>
      <c r="R17" s="132">
        <f t="shared" si="0"/>
        <v>0</v>
      </c>
      <c r="S17" s="132">
        <f t="shared" si="1"/>
        <v>0</v>
      </c>
      <c r="T17" s="132">
        <f t="shared" si="2"/>
        <v>0</v>
      </c>
    </row>
    <row r="18" spans="1:20" x14ac:dyDescent="0.2">
      <c r="A18" s="29">
        <v>800</v>
      </c>
      <c r="B18" s="28" t="s">
        <v>145</v>
      </c>
      <c r="C18" s="27" t="s">
        <v>3</v>
      </c>
      <c r="D18" s="26">
        <v>10</v>
      </c>
      <c r="E18" s="173"/>
      <c r="F18" s="132">
        <v>0</v>
      </c>
      <c r="G18" s="132">
        <v>0</v>
      </c>
      <c r="H18" s="132">
        <v>0</v>
      </c>
      <c r="I18" s="33"/>
      <c r="J18" s="132">
        <v>327</v>
      </c>
      <c r="K18" s="132">
        <v>0</v>
      </c>
      <c r="L18" s="132">
        <v>327</v>
      </c>
      <c r="M18" s="33"/>
      <c r="N18" s="132">
        <v>0</v>
      </c>
      <c r="O18" s="132">
        <v>0</v>
      </c>
      <c r="P18" s="132">
        <v>0</v>
      </c>
      <c r="R18" s="132">
        <f t="shared" si="0"/>
        <v>327</v>
      </c>
      <c r="S18" s="132">
        <f t="shared" si="1"/>
        <v>0</v>
      </c>
      <c r="T18" s="132">
        <f t="shared" si="2"/>
        <v>327</v>
      </c>
    </row>
    <row r="19" spans="1:20" x14ac:dyDescent="0.2">
      <c r="A19" s="29">
        <v>850</v>
      </c>
      <c r="B19" s="28" t="s">
        <v>144</v>
      </c>
      <c r="C19" s="27" t="s">
        <v>3</v>
      </c>
      <c r="D19" s="26">
        <v>10</v>
      </c>
      <c r="E19" s="173"/>
      <c r="F19" s="132">
        <v>0</v>
      </c>
      <c r="G19" s="132">
        <v>0</v>
      </c>
      <c r="H19" s="132">
        <v>0</v>
      </c>
      <c r="I19" s="33"/>
      <c r="J19" s="132">
        <v>820</v>
      </c>
      <c r="K19" s="132">
        <v>520</v>
      </c>
      <c r="L19" s="132">
        <v>300</v>
      </c>
      <c r="M19" s="33"/>
      <c r="N19" s="132">
        <v>0</v>
      </c>
      <c r="O19" s="132">
        <v>0</v>
      </c>
      <c r="P19" s="132">
        <v>0</v>
      </c>
      <c r="R19" s="132">
        <f t="shared" si="0"/>
        <v>820</v>
      </c>
      <c r="S19" s="132">
        <f t="shared" si="1"/>
        <v>520</v>
      </c>
      <c r="T19" s="132">
        <f t="shared" si="2"/>
        <v>300</v>
      </c>
    </row>
    <row r="20" spans="1:20" x14ac:dyDescent="0.2">
      <c r="A20" s="29">
        <v>900</v>
      </c>
      <c r="B20" s="28" t="s">
        <v>143</v>
      </c>
      <c r="C20" s="27" t="s">
        <v>11</v>
      </c>
      <c r="D20" s="26">
        <v>7</v>
      </c>
      <c r="E20" s="173"/>
      <c r="F20" s="132">
        <v>0</v>
      </c>
      <c r="G20" s="132">
        <v>0</v>
      </c>
      <c r="H20" s="132">
        <v>0</v>
      </c>
      <c r="I20" s="33"/>
      <c r="J20" s="132">
        <v>3807.24</v>
      </c>
      <c r="K20" s="132">
        <v>3082.47</v>
      </c>
      <c r="L20" s="132">
        <v>724.77</v>
      </c>
      <c r="M20" s="33"/>
      <c r="N20" s="132">
        <v>2343</v>
      </c>
      <c r="O20" s="132">
        <v>2343</v>
      </c>
      <c r="P20" s="132">
        <v>0</v>
      </c>
      <c r="R20" s="132">
        <f t="shared" si="0"/>
        <v>6150.24</v>
      </c>
      <c r="S20" s="132">
        <f t="shared" si="1"/>
        <v>5425.4699999999993</v>
      </c>
      <c r="T20" s="132">
        <f t="shared" si="2"/>
        <v>724.77</v>
      </c>
    </row>
    <row r="21" spans="1:20" x14ac:dyDescent="0.2">
      <c r="A21" s="29">
        <v>950</v>
      </c>
      <c r="B21" s="28" t="s">
        <v>142</v>
      </c>
      <c r="C21" s="27" t="s">
        <v>3</v>
      </c>
      <c r="D21" s="26">
        <v>9</v>
      </c>
      <c r="E21" s="173"/>
      <c r="F21" s="132">
        <v>0</v>
      </c>
      <c r="G21" s="132">
        <v>0</v>
      </c>
      <c r="H21" s="132">
        <v>0</v>
      </c>
      <c r="I21" s="33"/>
      <c r="J21" s="132">
        <v>0</v>
      </c>
      <c r="K21" s="132">
        <v>0</v>
      </c>
      <c r="L21" s="132">
        <v>0</v>
      </c>
      <c r="M21" s="33"/>
      <c r="N21" s="132">
        <v>0</v>
      </c>
      <c r="O21" s="132">
        <v>0</v>
      </c>
      <c r="P21" s="132">
        <v>0</v>
      </c>
      <c r="R21" s="132">
        <f t="shared" si="0"/>
        <v>0</v>
      </c>
      <c r="S21" s="132">
        <f t="shared" si="1"/>
        <v>0</v>
      </c>
      <c r="T21" s="132">
        <f t="shared" si="2"/>
        <v>0</v>
      </c>
    </row>
    <row r="22" spans="1:20" x14ac:dyDescent="0.2">
      <c r="A22" s="29">
        <v>1000</v>
      </c>
      <c r="B22" s="28" t="s">
        <v>141</v>
      </c>
      <c r="C22" s="27" t="s">
        <v>3</v>
      </c>
      <c r="D22" s="26">
        <v>9</v>
      </c>
      <c r="E22" s="173"/>
      <c r="F22" s="132">
        <v>0</v>
      </c>
      <c r="G22" s="132">
        <v>0</v>
      </c>
      <c r="H22" s="132">
        <v>0</v>
      </c>
      <c r="I22" s="33"/>
      <c r="J22" s="132">
        <v>0</v>
      </c>
      <c r="K22" s="132">
        <v>0</v>
      </c>
      <c r="L22" s="132">
        <v>0</v>
      </c>
      <c r="M22" s="33"/>
      <c r="N22" s="132">
        <v>0</v>
      </c>
      <c r="O22" s="132">
        <v>0</v>
      </c>
      <c r="P22" s="132">
        <v>0</v>
      </c>
      <c r="R22" s="132">
        <f t="shared" si="0"/>
        <v>0</v>
      </c>
      <c r="S22" s="132">
        <f t="shared" si="1"/>
        <v>0</v>
      </c>
      <c r="T22" s="132">
        <f t="shared" si="2"/>
        <v>0</v>
      </c>
    </row>
    <row r="23" spans="1:20" x14ac:dyDescent="0.2">
      <c r="A23" s="29">
        <v>1050</v>
      </c>
      <c r="B23" s="28" t="s">
        <v>140</v>
      </c>
      <c r="C23" s="27" t="s">
        <v>3</v>
      </c>
      <c r="D23" s="26">
        <v>9</v>
      </c>
      <c r="E23" s="173"/>
      <c r="F23" s="132">
        <v>0</v>
      </c>
      <c r="G23" s="132">
        <v>0</v>
      </c>
      <c r="H23" s="132">
        <v>0</v>
      </c>
      <c r="I23" s="33"/>
      <c r="J23" s="132">
        <v>10</v>
      </c>
      <c r="K23" s="132">
        <v>10</v>
      </c>
      <c r="L23" s="132">
        <v>0</v>
      </c>
      <c r="M23" s="33"/>
      <c r="N23" s="132">
        <v>0</v>
      </c>
      <c r="O23" s="132">
        <v>0</v>
      </c>
      <c r="P23" s="132">
        <v>0</v>
      </c>
      <c r="R23" s="132">
        <f t="shared" si="0"/>
        <v>10</v>
      </c>
      <c r="S23" s="132">
        <f t="shared" si="1"/>
        <v>10</v>
      </c>
      <c r="T23" s="132">
        <f t="shared" si="2"/>
        <v>0</v>
      </c>
    </row>
    <row r="24" spans="1:20" x14ac:dyDescent="0.2">
      <c r="A24" s="29">
        <v>1100</v>
      </c>
      <c r="B24" s="28" t="s">
        <v>139</v>
      </c>
      <c r="C24" s="27" t="s">
        <v>8</v>
      </c>
      <c r="D24" s="26">
        <v>2</v>
      </c>
      <c r="E24" s="173"/>
      <c r="F24" s="132">
        <v>978</v>
      </c>
      <c r="G24" s="132">
        <v>420</v>
      </c>
      <c r="H24" s="132">
        <v>558</v>
      </c>
      <c r="I24" s="33"/>
      <c r="J24" s="132">
        <v>0</v>
      </c>
      <c r="K24" s="132">
        <v>0</v>
      </c>
      <c r="L24" s="132">
        <v>0</v>
      </c>
      <c r="M24" s="33"/>
      <c r="N24" s="132">
        <v>90</v>
      </c>
      <c r="O24" s="132">
        <v>50</v>
      </c>
      <c r="P24" s="132">
        <v>40</v>
      </c>
      <c r="R24" s="132">
        <f t="shared" si="0"/>
        <v>1068</v>
      </c>
      <c r="S24" s="132">
        <f t="shared" si="1"/>
        <v>470</v>
      </c>
      <c r="T24" s="132">
        <f t="shared" si="2"/>
        <v>598</v>
      </c>
    </row>
    <row r="25" spans="1:20" x14ac:dyDescent="0.2">
      <c r="A25" s="29">
        <v>1150</v>
      </c>
      <c r="B25" s="28" t="s">
        <v>138</v>
      </c>
      <c r="C25" s="27" t="s">
        <v>3</v>
      </c>
      <c r="D25" s="26">
        <v>9</v>
      </c>
      <c r="E25" s="173"/>
      <c r="F25" s="132">
        <v>0</v>
      </c>
      <c r="G25" s="132">
        <v>0</v>
      </c>
      <c r="H25" s="132">
        <v>0</v>
      </c>
      <c r="I25" s="33"/>
      <c r="J25" s="132">
        <v>100</v>
      </c>
      <c r="K25" s="132">
        <v>100</v>
      </c>
      <c r="L25" s="132">
        <v>0</v>
      </c>
      <c r="M25" s="33"/>
      <c r="N25" s="132">
        <v>15</v>
      </c>
      <c r="O25" s="132">
        <v>15</v>
      </c>
      <c r="P25" s="132">
        <v>0</v>
      </c>
      <c r="R25" s="132">
        <f t="shared" si="0"/>
        <v>115</v>
      </c>
      <c r="S25" s="132">
        <f t="shared" si="1"/>
        <v>115</v>
      </c>
      <c r="T25" s="132">
        <f t="shared" si="2"/>
        <v>0</v>
      </c>
    </row>
    <row r="26" spans="1:20" x14ac:dyDescent="0.2">
      <c r="A26" s="29">
        <v>1200</v>
      </c>
      <c r="B26" s="28" t="s">
        <v>137</v>
      </c>
      <c r="C26" s="27" t="s">
        <v>3</v>
      </c>
      <c r="D26" s="26">
        <v>9</v>
      </c>
      <c r="E26" s="173"/>
      <c r="F26" s="132">
        <v>0</v>
      </c>
      <c r="G26" s="132">
        <v>0</v>
      </c>
      <c r="H26" s="132">
        <v>0</v>
      </c>
      <c r="I26" s="33"/>
      <c r="J26" s="132">
        <v>0</v>
      </c>
      <c r="K26" s="132">
        <v>0</v>
      </c>
      <c r="L26" s="132">
        <v>0</v>
      </c>
      <c r="M26" s="33"/>
      <c r="N26" s="132">
        <v>0</v>
      </c>
      <c r="O26" s="132">
        <v>0</v>
      </c>
      <c r="P26" s="132">
        <v>0</v>
      </c>
      <c r="R26" s="132">
        <f t="shared" si="0"/>
        <v>0</v>
      </c>
      <c r="S26" s="132">
        <f t="shared" si="1"/>
        <v>0</v>
      </c>
      <c r="T26" s="132">
        <f t="shared" si="2"/>
        <v>0</v>
      </c>
    </row>
    <row r="27" spans="1:20" x14ac:dyDescent="0.2">
      <c r="A27" s="29">
        <v>1250</v>
      </c>
      <c r="B27" s="28" t="s">
        <v>136</v>
      </c>
      <c r="C27" s="27" t="s">
        <v>3</v>
      </c>
      <c r="D27" s="26">
        <v>4</v>
      </c>
      <c r="E27" s="173"/>
      <c r="F27" s="132">
        <v>771.94</v>
      </c>
      <c r="G27" s="132">
        <v>748.94</v>
      </c>
      <c r="H27" s="132">
        <v>23</v>
      </c>
      <c r="I27" s="33"/>
      <c r="J27" s="132">
        <v>4361.18</v>
      </c>
      <c r="K27" s="132">
        <v>4012.29</v>
      </c>
      <c r="L27" s="132">
        <v>348.89</v>
      </c>
      <c r="M27" s="33"/>
      <c r="N27" s="132">
        <v>0</v>
      </c>
      <c r="O27" s="132">
        <v>0</v>
      </c>
      <c r="P27" s="132">
        <v>0</v>
      </c>
      <c r="R27" s="132">
        <f t="shared" si="0"/>
        <v>5133.1200000000008</v>
      </c>
      <c r="S27" s="132">
        <f t="shared" si="1"/>
        <v>4761.2299999999996</v>
      </c>
      <c r="T27" s="132">
        <f t="shared" si="2"/>
        <v>371.89</v>
      </c>
    </row>
    <row r="28" spans="1:20" x14ac:dyDescent="0.2">
      <c r="A28" s="29">
        <v>1300</v>
      </c>
      <c r="B28" s="28" t="s">
        <v>135</v>
      </c>
      <c r="C28" s="27" t="s">
        <v>8</v>
      </c>
      <c r="D28" s="26">
        <v>2</v>
      </c>
      <c r="E28" s="173"/>
      <c r="F28" s="132">
        <v>2199</v>
      </c>
      <c r="G28" s="132">
        <v>2081.36</v>
      </c>
      <c r="H28" s="132">
        <v>117.65</v>
      </c>
      <c r="I28" s="33"/>
      <c r="J28" s="132">
        <v>0</v>
      </c>
      <c r="K28" s="132">
        <v>0</v>
      </c>
      <c r="L28" s="132">
        <v>0</v>
      </c>
      <c r="M28" s="33"/>
      <c r="N28" s="132">
        <v>0</v>
      </c>
      <c r="O28" s="132">
        <v>0</v>
      </c>
      <c r="P28" s="132">
        <v>0</v>
      </c>
      <c r="R28" s="132">
        <f t="shared" si="0"/>
        <v>2199</v>
      </c>
      <c r="S28" s="132">
        <f t="shared" si="1"/>
        <v>2081.36</v>
      </c>
      <c r="T28" s="132">
        <f t="shared" si="2"/>
        <v>117.65</v>
      </c>
    </row>
    <row r="29" spans="1:20" x14ac:dyDescent="0.2">
      <c r="A29" s="29">
        <v>1350</v>
      </c>
      <c r="B29" s="28" t="s">
        <v>134</v>
      </c>
      <c r="C29" s="27" t="s">
        <v>11</v>
      </c>
      <c r="D29" s="26">
        <v>4</v>
      </c>
      <c r="E29" s="173"/>
      <c r="F29" s="132">
        <v>0</v>
      </c>
      <c r="G29" s="132">
        <v>0</v>
      </c>
      <c r="H29" s="132">
        <v>0</v>
      </c>
      <c r="I29" s="33"/>
      <c r="J29" s="132">
        <v>3917.31</v>
      </c>
      <c r="K29" s="132">
        <v>3917.31</v>
      </c>
      <c r="L29" s="132">
        <v>0</v>
      </c>
      <c r="M29" s="33"/>
      <c r="N29" s="132">
        <v>0</v>
      </c>
      <c r="O29" s="132">
        <v>0</v>
      </c>
      <c r="P29" s="132">
        <v>0</v>
      </c>
      <c r="R29" s="132">
        <f t="shared" si="0"/>
        <v>3917.31</v>
      </c>
      <c r="S29" s="132">
        <f t="shared" si="1"/>
        <v>3917.31</v>
      </c>
      <c r="T29" s="132">
        <f t="shared" si="2"/>
        <v>0</v>
      </c>
    </row>
    <row r="30" spans="1:20" x14ac:dyDescent="0.2">
      <c r="A30" s="29">
        <v>1400</v>
      </c>
      <c r="B30" s="28" t="s">
        <v>133</v>
      </c>
      <c r="C30" s="27" t="s">
        <v>3</v>
      </c>
      <c r="D30" s="26">
        <v>11</v>
      </c>
      <c r="E30" s="173"/>
      <c r="F30" s="132">
        <v>0</v>
      </c>
      <c r="G30" s="132">
        <v>0</v>
      </c>
      <c r="H30" s="132">
        <v>0</v>
      </c>
      <c r="I30" s="33"/>
      <c r="J30" s="132">
        <v>616.48</v>
      </c>
      <c r="K30" s="132">
        <v>616.48</v>
      </c>
      <c r="L30" s="132">
        <v>0</v>
      </c>
      <c r="M30" s="33"/>
      <c r="N30" s="132">
        <v>4.38</v>
      </c>
      <c r="O30" s="132">
        <v>4.38</v>
      </c>
      <c r="P30" s="132">
        <v>0</v>
      </c>
      <c r="R30" s="132">
        <f t="shared" si="0"/>
        <v>620.86</v>
      </c>
      <c r="S30" s="132">
        <f t="shared" si="1"/>
        <v>620.86</v>
      </c>
      <c r="T30" s="132">
        <f t="shared" si="2"/>
        <v>0</v>
      </c>
    </row>
    <row r="31" spans="1:20" x14ac:dyDescent="0.2">
      <c r="A31" s="29">
        <v>1450</v>
      </c>
      <c r="B31" s="28" t="s">
        <v>132</v>
      </c>
      <c r="C31" s="27" t="s">
        <v>8</v>
      </c>
      <c r="D31" s="26">
        <v>6</v>
      </c>
      <c r="E31" s="173"/>
      <c r="F31" s="132">
        <v>7145</v>
      </c>
      <c r="G31" s="132">
        <v>6767.66</v>
      </c>
      <c r="H31" s="132">
        <v>377.34</v>
      </c>
      <c r="I31" s="33"/>
      <c r="J31" s="132">
        <v>0</v>
      </c>
      <c r="K31" s="132">
        <v>0</v>
      </c>
      <c r="L31" s="132">
        <v>0</v>
      </c>
      <c r="M31" s="33"/>
      <c r="N31" s="132">
        <v>0</v>
      </c>
      <c r="O31" s="132">
        <v>0</v>
      </c>
      <c r="P31" s="132">
        <v>0</v>
      </c>
      <c r="R31" s="132">
        <f t="shared" si="0"/>
        <v>7145</v>
      </c>
      <c r="S31" s="132">
        <f t="shared" si="1"/>
        <v>6767.66</v>
      </c>
      <c r="T31" s="132">
        <f t="shared" si="2"/>
        <v>377.34</v>
      </c>
    </row>
    <row r="32" spans="1:20" x14ac:dyDescent="0.2">
      <c r="A32" s="29">
        <v>1500</v>
      </c>
      <c r="B32" s="28" t="s">
        <v>131</v>
      </c>
      <c r="C32" s="27" t="s">
        <v>8</v>
      </c>
      <c r="D32" s="26">
        <v>7</v>
      </c>
      <c r="E32" s="173"/>
      <c r="F32" s="132">
        <v>16307</v>
      </c>
      <c r="G32" s="132">
        <v>15655</v>
      </c>
      <c r="H32" s="132">
        <v>652</v>
      </c>
      <c r="I32" s="33"/>
      <c r="J32" s="132">
        <v>0</v>
      </c>
      <c r="K32" s="132">
        <v>0</v>
      </c>
      <c r="L32" s="132">
        <v>0</v>
      </c>
      <c r="M32" s="33"/>
      <c r="N32" s="132">
        <v>0</v>
      </c>
      <c r="O32" s="132">
        <v>0</v>
      </c>
      <c r="P32" s="132">
        <v>0</v>
      </c>
      <c r="R32" s="132">
        <f t="shared" si="0"/>
        <v>16307</v>
      </c>
      <c r="S32" s="132">
        <f t="shared" si="1"/>
        <v>15655</v>
      </c>
      <c r="T32" s="132">
        <f t="shared" si="2"/>
        <v>652</v>
      </c>
    </row>
    <row r="33" spans="1:20" x14ac:dyDescent="0.2">
      <c r="A33" s="29">
        <v>1520</v>
      </c>
      <c r="B33" s="28" t="s">
        <v>130</v>
      </c>
      <c r="C33" s="27" t="s">
        <v>8</v>
      </c>
      <c r="D33" s="26">
        <v>2</v>
      </c>
      <c r="E33" s="173"/>
      <c r="F33" s="132">
        <v>4923.2</v>
      </c>
      <c r="G33" s="132">
        <v>4876.43</v>
      </c>
      <c r="H33" s="132">
        <v>46.77</v>
      </c>
      <c r="I33" s="33"/>
      <c r="J33" s="132">
        <v>0</v>
      </c>
      <c r="K33" s="132">
        <v>0</v>
      </c>
      <c r="L33" s="132">
        <v>0</v>
      </c>
      <c r="M33" s="33"/>
      <c r="N33" s="132">
        <v>383.1</v>
      </c>
      <c r="O33" s="132">
        <v>383.1</v>
      </c>
      <c r="P33" s="132">
        <v>0</v>
      </c>
      <c r="R33" s="132">
        <f t="shared" si="0"/>
        <v>5306.3</v>
      </c>
      <c r="S33" s="132">
        <f t="shared" si="1"/>
        <v>5259.5300000000007</v>
      </c>
      <c r="T33" s="132">
        <f t="shared" si="2"/>
        <v>46.77</v>
      </c>
    </row>
    <row r="34" spans="1:20" x14ac:dyDescent="0.2">
      <c r="A34" s="29">
        <v>1550</v>
      </c>
      <c r="B34" s="28" t="s">
        <v>129</v>
      </c>
      <c r="C34" s="27" t="s">
        <v>8</v>
      </c>
      <c r="D34" s="26">
        <v>3</v>
      </c>
      <c r="E34" s="173"/>
      <c r="F34" s="132">
        <v>11433</v>
      </c>
      <c r="G34" s="132">
        <v>10821.34</v>
      </c>
      <c r="H34" s="132">
        <v>611.66999999999996</v>
      </c>
      <c r="I34" s="33"/>
      <c r="J34" s="132">
        <v>0</v>
      </c>
      <c r="K34" s="132">
        <v>0</v>
      </c>
      <c r="L34" s="132">
        <v>0</v>
      </c>
      <c r="M34" s="33"/>
      <c r="N34" s="132">
        <v>0</v>
      </c>
      <c r="O34" s="132">
        <v>0</v>
      </c>
      <c r="P34" s="132">
        <v>0</v>
      </c>
      <c r="R34" s="132">
        <f t="shared" si="0"/>
        <v>11433</v>
      </c>
      <c r="S34" s="132">
        <f t="shared" si="1"/>
        <v>10821.34</v>
      </c>
      <c r="T34" s="132">
        <f t="shared" si="2"/>
        <v>611.66999999999996</v>
      </c>
    </row>
    <row r="35" spans="1:20" x14ac:dyDescent="0.2">
      <c r="A35" s="29">
        <v>1600</v>
      </c>
      <c r="B35" s="28" t="s">
        <v>128</v>
      </c>
      <c r="C35" s="27" t="s">
        <v>3</v>
      </c>
      <c r="D35" s="26">
        <v>9</v>
      </c>
      <c r="E35" s="173"/>
      <c r="F35" s="132">
        <v>0</v>
      </c>
      <c r="G35" s="132">
        <v>0</v>
      </c>
      <c r="H35" s="132">
        <v>0</v>
      </c>
      <c r="I35" s="33"/>
      <c r="J35" s="132">
        <v>0</v>
      </c>
      <c r="K35" s="132">
        <v>0</v>
      </c>
      <c r="L35" s="132">
        <v>0</v>
      </c>
      <c r="M35" s="33"/>
      <c r="N35" s="132">
        <v>0</v>
      </c>
      <c r="O35" s="132">
        <v>0</v>
      </c>
      <c r="P35" s="132">
        <v>0</v>
      </c>
      <c r="R35" s="132">
        <f t="shared" si="0"/>
        <v>0</v>
      </c>
      <c r="S35" s="132">
        <f t="shared" si="1"/>
        <v>0</v>
      </c>
      <c r="T35" s="132">
        <f t="shared" si="2"/>
        <v>0</v>
      </c>
    </row>
    <row r="36" spans="1:20" x14ac:dyDescent="0.2">
      <c r="A36" s="29">
        <v>1700</v>
      </c>
      <c r="B36" s="28" t="s">
        <v>127</v>
      </c>
      <c r="C36" s="27" t="s">
        <v>3</v>
      </c>
      <c r="D36" s="26">
        <v>9</v>
      </c>
      <c r="E36" s="173"/>
      <c r="F36" s="132">
        <v>0</v>
      </c>
      <c r="G36" s="132">
        <v>0</v>
      </c>
      <c r="H36" s="132">
        <v>0</v>
      </c>
      <c r="I36" s="33"/>
      <c r="J36" s="132">
        <v>0</v>
      </c>
      <c r="K36" s="132">
        <v>0</v>
      </c>
      <c r="L36" s="132">
        <v>0</v>
      </c>
      <c r="M36" s="33"/>
      <c r="N36" s="132">
        <v>0</v>
      </c>
      <c r="O36" s="132">
        <v>0</v>
      </c>
      <c r="P36" s="132">
        <v>0</v>
      </c>
      <c r="R36" s="132">
        <f t="shared" si="0"/>
        <v>0</v>
      </c>
      <c r="S36" s="132">
        <f t="shared" si="1"/>
        <v>0</v>
      </c>
      <c r="T36" s="132">
        <f t="shared" si="2"/>
        <v>0</v>
      </c>
    </row>
    <row r="37" spans="1:20" x14ac:dyDescent="0.2">
      <c r="A37" s="29">
        <v>1720</v>
      </c>
      <c r="B37" s="28" t="s">
        <v>126</v>
      </c>
      <c r="C37" s="27" t="s">
        <v>6</v>
      </c>
      <c r="D37" s="26">
        <v>4</v>
      </c>
      <c r="E37" s="173"/>
      <c r="F37" s="132">
        <v>0</v>
      </c>
      <c r="G37" s="132">
        <v>0</v>
      </c>
      <c r="H37" s="132">
        <v>0</v>
      </c>
      <c r="I37" s="33"/>
      <c r="J37" s="132">
        <v>1752</v>
      </c>
      <c r="K37" s="132">
        <v>1752</v>
      </c>
      <c r="L37" s="132">
        <v>0</v>
      </c>
      <c r="M37" s="33"/>
      <c r="N37" s="132">
        <v>0</v>
      </c>
      <c r="O37" s="132">
        <v>0</v>
      </c>
      <c r="P37" s="132">
        <v>0</v>
      </c>
      <c r="R37" s="132">
        <f t="shared" si="0"/>
        <v>1752</v>
      </c>
      <c r="S37" s="132">
        <f t="shared" si="1"/>
        <v>1752</v>
      </c>
      <c r="T37" s="132">
        <f t="shared" si="2"/>
        <v>0</v>
      </c>
    </row>
    <row r="38" spans="1:20" x14ac:dyDescent="0.2">
      <c r="A38" s="29">
        <v>1730</v>
      </c>
      <c r="B38" s="28" t="s">
        <v>125</v>
      </c>
      <c r="C38" s="27" t="s">
        <v>11</v>
      </c>
      <c r="D38" s="26">
        <v>4</v>
      </c>
      <c r="E38" s="173"/>
      <c r="F38" s="132">
        <v>6983</v>
      </c>
      <c r="G38" s="132">
        <v>6947</v>
      </c>
      <c r="H38" s="132">
        <v>36</v>
      </c>
      <c r="I38" s="33"/>
      <c r="J38" s="132">
        <v>3644</v>
      </c>
      <c r="K38" s="132">
        <v>3644</v>
      </c>
      <c r="L38" s="132">
        <v>0</v>
      </c>
      <c r="M38" s="33"/>
      <c r="N38" s="132">
        <v>0</v>
      </c>
      <c r="O38" s="132">
        <v>0</v>
      </c>
      <c r="P38" s="132">
        <v>0</v>
      </c>
      <c r="R38" s="132">
        <f t="shared" si="0"/>
        <v>10627</v>
      </c>
      <c r="S38" s="132">
        <f t="shared" si="1"/>
        <v>10591</v>
      </c>
      <c r="T38" s="132">
        <f t="shared" si="2"/>
        <v>36</v>
      </c>
    </row>
    <row r="39" spans="1:20" x14ac:dyDescent="0.2">
      <c r="A39" s="29">
        <v>1750</v>
      </c>
      <c r="B39" s="28" t="s">
        <v>124</v>
      </c>
      <c r="C39" s="27" t="s">
        <v>3</v>
      </c>
      <c r="D39" s="26">
        <v>10</v>
      </c>
      <c r="E39" s="173"/>
      <c r="F39" s="132">
        <v>0</v>
      </c>
      <c r="G39" s="132">
        <v>0</v>
      </c>
      <c r="H39" s="132">
        <v>0</v>
      </c>
      <c r="I39" s="33"/>
      <c r="J39" s="132">
        <v>0</v>
      </c>
      <c r="K39" s="132">
        <v>0</v>
      </c>
      <c r="L39" s="132">
        <v>0</v>
      </c>
      <c r="M39" s="33"/>
      <c r="N39" s="132">
        <v>0</v>
      </c>
      <c r="O39" s="132">
        <v>0</v>
      </c>
      <c r="P39" s="132">
        <v>0</v>
      </c>
      <c r="R39" s="132">
        <f t="shared" si="0"/>
        <v>0</v>
      </c>
      <c r="S39" s="132">
        <f t="shared" si="1"/>
        <v>0</v>
      </c>
      <c r="T39" s="132">
        <f t="shared" si="2"/>
        <v>0</v>
      </c>
    </row>
    <row r="40" spans="1:20" x14ac:dyDescent="0.2">
      <c r="A40" s="29">
        <v>1800</v>
      </c>
      <c r="B40" s="28" t="s">
        <v>123</v>
      </c>
      <c r="C40" s="27" t="s">
        <v>11</v>
      </c>
      <c r="D40" s="26">
        <v>4</v>
      </c>
      <c r="E40" s="173"/>
      <c r="F40" s="132">
        <v>10724</v>
      </c>
      <c r="G40" s="132">
        <v>10253</v>
      </c>
      <c r="H40" s="132">
        <v>471</v>
      </c>
      <c r="I40" s="33"/>
      <c r="J40" s="132">
        <v>2616.62</v>
      </c>
      <c r="K40" s="132">
        <v>2616.62</v>
      </c>
      <c r="L40" s="132">
        <v>0</v>
      </c>
      <c r="M40" s="33"/>
      <c r="N40" s="132">
        <v>0</v>
      </c>
      <c r="O40" s="132">
        <v>0</v>
      </c>
      <c r="P40" s="132">
        <v>0</v>
      </c>
      <c r="R40" s="132">
        <f t="shared" si="0"/>
        <v>13340.619999999999</v>
      </c>
      <c r="S40" s="132">
        <f t="shared" si="1"/>
        <v>12869.619999999999</v>
      </c>
      <c r="T40" s="132">
        <f t="shared" si="2"/>
        <v>471</v>
      </c>
    </row>
    <row r="41" spans="1:20" x14ac:dyDescent="0.2">
      <c r="A41" s="29">
        <v>1860</v>
      </c>
      <c r="B41" s="28" t="s">
        <v>122</v>
      </c>
      <c r="C41" s="27" t="s">
        <v>3</v>
      </c>
      <c r="D41" s="26">
        <v>8</v>
      </c>
      <c r="E41" s="173"/>
      <c r="F41" s="132">
        <v>0</v>
      </c>
      <c r="G41" s="132">
        <v>0</v>
      </c>
      <c r="H41" s="132">
        <v>0</v>
      </c>
      <c r="I41" s="33"/>
      <c r="J41" s="132">
        <v>60</v>
      </c>
      <c r="K41" s="132">
        <v>60</v>
      </c>
      <c r="L41" s="132">
        <v>0</v>
      </c>
      <c r="M41" s="33"/>
      <c r="N41" s="132">
        <v>0</v>
      </c>
      <c r="O41" s="132">
        <v>0</v>
      </c>
      <c r="P41" s="132">
        <v>0</v>
      </c>
      <c r="R41" s="132">
        <f t="shared" si="0"/>
        <v>60</v>
      </c>
      <c r="S41" s="132">
        <f t="shared" si="1"/>
        <v>60</v>
      </c>
      <c r="T41" s="132">
        <f t="shared" si="2"/>
        <v>0</v>
      </c>
    </row>
    <row r="42" spans="1:20" x14ac:dyDescent="0.2">
      <c r="A42" s="29">
        <v>2000</v>
      </c>
      <c r="B42" s="28" t="s">
        <v>121</v>
      </c>
      <c r="C42" s="27" t="s">
        <v>3</v>
      </c>
      <c r="D42" s="26">
        <v>9</v>
      </c>
      <c r="E42" s="173"/>
      <c r="F42" s="132">
        <v>170</v>
      </c>
      <c r="G42" s="132">
        <v>159.69</v>
      </c>
      <c r="H42" s="132">
        <v>10.32</v>
      </c>
      <c r="I42" s="33"/>
      <c r="J42" s="132">
        <v>0</v>
      </c>
      <c r="K42" s="132">
        <v>0</v>
      </c>
      <c r="L42" s="132">
        <v>0</v>
      </c>
      <c r="M42" s="33"/>
      <c r="N42" s="132">
        <v>0</v>
      </c>
      <c r="O42" s="132">
        <v>0</v>
      </c>
      <c r="P42" s="132">
        <v>0</v>
      </c>
      <c r="R42" s="132">
        <f t="shared" si="0"/>
        <v>170</v>
      </c>
      <c r="S42" s="132">
        <f t="shared" si="1"/>
        <v>159.69</v>
      </c>
      <c r="T42" s="132">
        <f t="shared" si="2"/>
        <v>10.32</v>
      </c>
    </row>
    <row r="43" spans="1:20" x14ac:dyDescent="0.2">
      <c r="A43" s="29">
        <v>2060</v>
      </c>
      <c r="B43" s="28" t="s">
        <v>120</v>
      </c>
      <c r="C43" s="27" t="s">
        <v>3</v>
      </c>
      <c r="D43" s="26">
        <v>10</v>
      </c>
      <c r="E43" s="173"/>
      <c r="F43" s="132">
        <v>33</v>
      </c>
      <c r="G43" s="132">
        <v>31</v>
      </c>
      <c r="H43" s="132">
        <v>2.0099999999999998</v>
      </c>
      <c r="I43" s="33"/>
      <c r="J43" s="132">
        <v>481.93</v>
      </c>
      <c r="K43" s="132">
        <v>481.93</v>
      </c>
      <c r="L43" s="132">
        <v>0</v>
      </c>
      <c r="M43" s="33"/>
      <c r="N43" s="132">
        <v>0</v>
      </c>
      <c r="O43" s="132">
        <v>0</v>
      </c>
      <c r="P43" s="132">
        <v>0</v>
      </c>
      <c r="R43" s="132">
        <f t="shared" si="0"/>
        <v>514.93000000000006</v>
      </c>
      <c r="S43" s="132">
        <f t="shared" si="1"/>
        <v>512.93000000000006</v>
      </c>
      <c r="T43" s="132">
        <f t="shared" si="2"/>
        <v>2.0099999999999998</v>
      </c>
    </row>
    <row r="44" spans="1:20" x14ac:dyDescent="0.2">
      <c r="A44" s="29">
        <v>2150</v>
      </c>
      <c r="B44" s="28" t="s">
        <v>119</v>
      </c>
      <c r="C44" s="27" t="s">
        <v>3</v>
      </c>
      <c r="D44" s="26">
        <v>9</v>
      </c>
      <c r="E44" s="173"/>
      <c r="F44" s="132">
        <v>0</v>
      </c>
      <c r="G44" s="132">
        <v>0</v>
      </c>
      <c r="H44" s="132">
        <v>0</v>
      </c>
      <c r="I44" s="33"/>
      <c r="J44" s="132">
        <v>700</v>
      </c>
      <c r="K44" s="132">
        <v>700</v>
      </c>
      <c r="L44" s="132">
        <v>0</v>
      </c>
      <c r="M44" s="33"/>
      <c r="N44" s="132">
        <v>0</v>
      </c>
      <c r="O44" s="132">
        <v>0</v>
      </c>
      <c r="P44" s="132">
        <v>0</v>
      </c>
      <c r="R44" s="132">
        <f t="shared" si="0"/>
        <v>700</v>
      </c>
      <c r="S44" s="132">
        <f t="shared" si="1"/>
        <v>700</v>
      </c>
      <c r="T44" s="132">
        <f t="shared" si="2"/>
        <v>0</v>
      </c>
    </row>
    <row r="45" spans="1:20" x14ac:dyDescent="0.2">
      <c r="A45" s="29">
        <v>2200</v>
      </c>
      <c r="B45" s="28" t="s">
        <v>118</v>
      </c>
      <c r="C45" s="27" t="s">
        <v>3</v>
      </c>
      <c r="D45" s="26">
        <v>10</v>
      </c>
      <c r="E45" s="173"/>
      <c r="F45" s="132">
        <v>243</v>
      </c>
      <c r="G45" s="132">
        <v>228.25</v>
      </c>
      <c r="H45" s="132">
        <v>14.76</v>
      </c>
      <c r="I45" s="33"/>
      <c r="J45" s="132">
        <v>1355</v>
      </c>
      <c r="K45" s="132">
        <v>1355</v>
      </c>
      <c r="L45" s="132">
        <v>0</v>
      </c>
      <c r="M45" s="33"/>
      <c r="N45" s="132">
        <v>0</v>
      </c>
      <c r="O45" s="132">
        <v>0</v>
      </c>
      <c r="P45" s="132">
        <v>0</v>
      </c>
      <c r="R45" s="132">
        <f t="shared" si="0"/>
        <v>1598</v>
      </c>
      <c r="S45" s="132">
        <f t="shared" si="1"/>
        <v>1583.25</v>
      </c>
      <c r="T45" s="132">
        <f t="shared" si="2"/>
        <v>14.76</v>
      </c>
    </row>
    <row r="46" spans="1:20" x14ac:dyDescent="0.2">
      <c r="A46" s="29">
        <v>2310</v>
      </c>
      <c r="B46" s="28" t="s">
        <v>117</v>
      </c>
      <c r="C46" s="27" t="s">
        <v>3</v>
      </c>
      <c r="D46" s="26">
        <v>11</v>
      </c>
      <c r="E46" s="173"/>
      <c r="F46" s="132">
        <v>0</v>
      </c>
      <c r="G46" s="132">
        <v>0</v>
      </c>
      <c r="H46" s="132">
        <v>0</v>
      </c>
      <c r="I46" s="33"/>
      <c r="J46" s="132">
        <v>860</v>
      </c>
      <c r="K46" s="132">
        <v>860</v>
      </c>
      <c r="L46" s="132">
        <v>0</v>
      </c>
      <c r="M46" s="33"/>
      <c r="N46" s="132">
        <v>0</v>
      </c>
      <c r="O46" s="132">
        <v>0</v>
      </c>
      <c r="P46" s="132">
        <v>0</v>
      </c>
      <c r="R46" s="132">
        <f t="shared" si="0"/>
        <v>860</v>
      </c>
      <c r="S46" s="132">
        <f t="shared" si="1"/>
        <v>860</v>
      </c>
      <c r="T46" s="132">
        <f t="shared" si="2"/>
        <v>0</v>
      </c>
    </row>
    <row r="47" spans="1:20" x14ac:dyDescent="0.2">
      <c r="A47" s="29">
        <v>2350</v>
      </c>
      <c r="B47" s="28" t="s">
        <v>116</v>
      </c>
      <c r="C47" s="27" t="s">
        <v>3</v>
      </c>
      <c r="D47" s="26">
        <v>11</v>
      </c>
      <c r="E47" s="173"/>
      <c r="F47" s="132">
        <v>0</v>
      </c>
      <c r="G47" s="132">
        <v>0</v>
      </c>
      <c r="H47" s="132">
        <v>0</v>
      </c>
      <c r="I47" s="33"/>
      <c r="J47" s="132">
        <v>173.71</v>
      </c>
      <c r="K47" s="132">
        <v>173.71</v>
      </c>
      <c r="L47" s="132">
        <v>0</v>
      </c>
      <c r="M47" s="33"/>
      <c r="N47" s="132">
        <v>0</v>
      </c>
      <c r="O47" s="132">
        <v>0</v>
      </c>
      <c r="P47" s="132">
        <v>0</v>
      </c>
      <c r="R47" s="132">
        <f t="shared" si="0"/>
        <v>173.71</v>
      </c>
      <c r="S47" s="132">
        <f t="shared" si="1"/>
        <v>173.71</v>
      </c>
      <c r="T47" s="132">
        <f t="shared" si="2"/>
        <v>0</v>
      </c>
    </row>
    <row r="48" spans="1:20" x14ac:dyDescent="0.2">
      <c r="A48" s="29">
        <v>2500</v>
      </c>
      <c r="B48" s="28" t="s">
        <v>115</v>
      </c>
      <c r="C48" s="27" t="s">
        <v>3</v>
      </c>
      <c r="D48" s="26">
        <v>4</v>
      </c>
      <c r="E48" s="173"/>
      <c r="F48" s="132">
        <v>0</v>
      </c>
      <c r="G48" s="132">
        <v>0</v>
      </c>
      <c r="H48" s="132">
        <v>0</v>
      </c>
      <c r="I48" s="33"/>
      <c r="J48" s="132">
        <v>740</v>
      </c>
      <c r="K48" s="132">
        <v>740</v>
      </c>
      <c r="L48" s="132">
        <v>0</v>
      </c>
      <c r="M48" s="33"/>
      <c r="N48" s="132">
        <v>195</v>
      </c>
      <c r="O48" s="132">
        <v>195</v>
      </c>
      <c r="P48" s="132">
        <v>0</v>
      </c>
      <c r="R48" s="132">
        <f t="shared" si="0"/>
        <v>935</v>
      </c>
      <c r="S48" s="132">
        <f t="shared" si="1"/>
        <v>935</v>
      </c>
      <c r="T48" s="132">
        <f t="shared" si="2"/>
        <v>0</v>
      </c>
    </row>
    <row r="49" spans="1:20" x14ac:dyDescent="0.2">
      <c r="A49" s="29">
        <v>2600</v>
      </c>
      <c r="B49" s="28" t="s">
        <v>114</v>
      </c>
      <c r="C49" s="27" t="s">
        <v>3</v>
      </c>
      <c r="D49" s="26">
        <v>4</v>
      </c>
      <c r="E49" s="173"/>
      <c r="F49" s="132">
        <v>0</v>
      </c>
      <c r="G49" s="132">
        <v>0</v>
      </c>
      <c r="H49" s="132">
        <v>0</v>
      </c>
      <c r="I49" s="33"/>
      <c r="J49" s="132">
        <v>272</v>
      </c>
      <c r="K49" s="132">
        <v>272</v>
      </c>
      <c r="L49" s="132">
        <v>0</v>
      </c>
      <c r="M49" s="33"/>
      <c r="N49" s="132">
        <v>236</v>
      </c>
      <c r="O49" s="132">
        <v>236</v>
      </c>
      <c r="P49" s="132">
        <v>0</v>
      </c>
      <c r="R49" s="132">
        <f t="shared" si="0"/>
        <v>508</v>
      </c>
      <c r="S49" s="132">
        <f t="shared" si="1"/>
        <v>508</v>
      </c>
      <c r="T49" s="132">
        <f t="shared" si="2"/>
        <v>0</v>
      </c>
    </row>
    <row r="50" spans="1:20" x14ac:dyDescent="0.2">
      <c r="A50" s="29">
        <v>2700</v>
      </c>
      <c r="B50" s="28" t="s">
        <v>113</v>
      </c>
      <c r="C50" s="27" t="s">
        <v>11</v>
      </c>
      <c r="D50" s="26">
        <v>10</v>
      </c>
      <c r="E50" s="173"/>
      <c r="F50" s="132">
        <v>0</v>
      </c>
      <c r="G50" s="132">
        <v>0</v>
      </c>
      <c r="H50" s="132">
        <v>0</v>
      </c>
      <c r="I50" s="33"/>
      <c r="J50" s="132">
        <v>80</v>
      </c>
      <c r="K50" s="132">
        <v>80</v>
      </c>
      <c r="L50" s="132">
        <v>0</v>
      </c>
      <c r="M50" s="33"/>
      <c r="N50" s="132">
        <v>400</v>
      </c>
      <c r="O50" s="132">
        <v>400</v>
      </c>
      <c r="P50" s="132">
        <v>0</v>
      </c>
      <c r="R50" s="132">
        <f t="shared" si="0"/>
        <v>480</v>
      </c>
      <c r="S50" s="132">
        <f t="shared" si="1"/>
        <v>480</v>
      </c>
      <c r="T50" s="132">
        <f t="shared" si="2"/>
        <v>0</v>
      </c>
    </row>
    <row r="51" spans="1:20" x14ac:dyDescent="0.2">
      <c r="A51" s="29">
        <v>2750</v>
      </c>
      <c r="B51" s="28" t="s">
        <v>112</v>
      </c>
      <c r="C51" s="27" t="s">
        <v>3</v>
      </c>
      <c r="D51" s="26">
        <v>4</v>
      </c>
      <c r="E51" s="173"/>
      <c r="F51" s="132">
        <v>3931.25</v>
      </c>
      <c r="G51" s="132">
        <v>3929.25</v>
      </c>
      <c r="H51" s="132">
        <v>2</v>
      </c>
      <c r="I51" s="33"/>
      <c r="J51" s="132">
        <v>1805.71</v>
      </c>
      <c r="K51" s="132">
        <v>1805.71</v>
      </c>
      <c r="L51" s="132">
        <v>0</v>
      </c>
      <c r="M51" s="33"/>
      <c r="N51" s="132">
        <v>0</v>
      </c>
      <c r="O51" s="132">
        <v>0</v>
      </c>
      <c r="P51" s="132">
        <v>0</v>
      </c>
      <c r="R51" s="132">
        <f t="shared" si="0"/>
        <v>5736.96</v>
      </c>
      <c r="S51" s="132">
        <f t="shared" si="1"/>
        <v>5734.96</v>
      </c>
      <c r="T51" s="132">
        <f t="shared" si="2"/>
        <v>2</v>
      </c>
    </row>
    <row r="52" spans="1:20" x14ac:dyDescent="0.2">
      <c r="A52" s="29">
        <v>2850</v>
      </c>
      <c r="B52" s="28" t="s">
        <v>111</v>
      </c>
      <c r="C52" s="27" t="s">
        <v>8</v>
      </c>
      <c r="D52" s="26">
        <v>3</v>
      </c>
      <c r="E52" s="173"/>
      <c r="F52" s="132">
        <v>0</v>
      </c>
      <c r="G52" s="132">
        <v>0</v>
      </c>
      <c r="H52" s="132">
        <v>0</v>
      </c>
      <c r="I52" s="33"/>
      <c r="J52" s="132">
        <v>831.14</v>
      </c>
      <c r="K52" s="132">
        <v>831.14</v>
      </c>
      <c r="L52" s="132">
        <v>0</v>
      </c>
      <c r="M52" s="33"/>
      <c r="N52" s="132">
        <v>163.96</v>
      </c>
      <c r="O52" s="132">
        <v>163.96</v>
      </c>
      <c r="P52" s="132">
        <v>0</v>
      </c>
      <c r="R52" s="132">
        <f t="shared" si="0"/>
        <v>995.1</v>
      </c>
      <c r="S52" s="132">
        <f t="shared" si="1"/>
        <v>995.1</v>
      </c>
      <c r="T52" s="132">
        <f t="shared" si="2"/>
        <v>0</v>
      </c>
    </row>
    <row r="53" spans="1:20" x14ac:dyDescent="0.2">
      <c r="A53" s="29">
        <v>2900</v>
      </c>
      <c r="B53" s="28" t="s">
        <v>110</v>
      </c>
      <c r="C53" s="27" t="s">
        <v>3</v>
      </c>
      <c r="D53" s="26">
        <v>10</v>
      </c>
      <c r="E53" s="173"/>
      <c r="F53" s="132">
        <v>0</v>
      </c>
      <c r="G53" s="132">
        <v>0</v>
      </c>
      <c r="H53" s="132">
        <v>0</v>
      </c>
      <c r="I53" s="33"/>
      <c r="J53" s="132">
        <v>2550</v>
      </c>
      <c r="K53" s="132">
        <v>2500</v>
      </c>
      <c r="L53" s="132">
        <v>50</v>
      </c>
      <c r="M53" s="33"/>
      <c r="N53" s="132">
        <v>4</v>
      </c>
      <c r="O53" s="132">
        <v>0</v>
      </c>
      <c r="P53" s="132">
        <v>4</v>
      </c>
      <c r="R53" s="132">
        <f t="shared" si="0"/>
        <v>2554</v>
      </c>
      <c r="S53" s="132">
        <f t="shared" si="1"/>
        <v>2500</v>
      </c>
      <c r="T53" s="132">
        <f t="shared" si="2"/>
        <v>54</v>
      </c>
    </row>
    <row r="54" spans="1:20" x14ac:dyDescent="0.2">
      <c r="A54" s="29">
        <v>2950</v>
      </c>
      <c r="B54" s="28" t="s">
        <v>109</v>
      </c>
      <c r="C54" s="27" t="s">
        <v>3</v>
      </c>
      <c r="D54" s="26">
        <v>9</v>
      </c>
      <c r="E54" s="173"/>
      <c r="F54" s="132">
        <v>0</v>
      </c>
      <c r="G54" s="132">
        <v>0</v>
      </c>
      <c r="H54" s="132">
        <v>0</v>
      </c>
      <c r="I54" s="33"/>
      <c r="J54" s="132">
        <v>1082</v>
      </c>
      <c r="K54" s="132">
        <v>1082</v>
      </c>
      <c r="L54" s="132">
        <v>0</v>
      </c>
      <c r="M54" s="33"/>
      <c r="N54" s="132">
        <v>0</v>
      </c>
      <c r="O54" s="132">
        <v>0</v>
      </c>
      <c r="P54" s="132">
        <v>0</v>
      </c>
      <c r="R54" s="132">
        <f t="shared" si="0"/>
        <v>1082</v>
      </c>
      <c r="S54" s="132">
        <f t="shared" si="1"/>
        <v>1082</v>
      </c>
      <c r="T54" s="132">
        <f t="shared" si="2"/>
        <v>0</v>
      </c>
    </row>
    <row r="55" spans="1:20" x14ac:dyDescent="0.2">
      <c r="A55" s="29">
        <v>3020</v>
      </c>
      <c r="B55" s="28" t="s">
        <v>108</v>
      </c>
      <c r="C55" s="27" t="s">
        <v>3</v>
      </c>
      <c r="D55" s="26">
        <v>6</v>
      </c>
      <c r="E55" s="173"/>
      <c r="F55" s="132">
        <v>0</v>
      </c>
      <c r="G55" s="132">
        <v>0</v>
      </c>
      <c r="H55" s="132">
        <v>0</v>
      </c>
      <c r="I55" s="33"/>
      <c r="J55" s="132">
        <v>1595</v>
      </c>
      <c r="K55" s="132">
        <v>1595</v>
      </c>
      <c r="L55" s="132">
        <v>0</v>
      </c>
      <c r="M55" s="33"/>
      <c r="N55" s="132">
        <v>0</v>
      </c>
      <c r="O55" s="132">
        <v>0</v>
      </c>
      <c r="P55" s="132">
        <v>0</v>
      </c>
      <c r="R55" s="132">
        <f t="shared" si="0"/>
        <v>1595</v>
      </c>
      <c r="S55" s="132">
        <f t="shared" si="1"/>
        <v>1595</v>
      </c>
      <c r="T55" s="132">
        <f t="shared" si="2"/>
        <v>0</v>
      </c>
    </row>
    <row r="56" spans="1:20" x14ac:dyDescent="0.2">
      <c r="A56" s="29">
        <v>3050</v>
      </c>
      <c r="B56" s="28" t="s">
        <v>107</v>
      </c>
      <c r="C56" s="27" t="s">
        <v>11</v>
      </c>
      <c r="D56" s="26">
        <v>9</v>
      </c>
      <c r="E56" s="173"/>
      <c r="F56" s="132">
        <v>96</v>
      </c>
      <c r="G56" s="132">
        <v>90.172799999999995</v>
      </c>
      <c r="H56" s="132">
        <v>5.8271999999999995</v>
      </c>
      <c r="I56" s="33"/>
      <c r="J56" s="132">
        <v>952.57</v>
      </c>
      <c r="K56" s="132">
        <v>400</v>
      </c>
      <c r="L56" s="132">
        <v>552.57000000000005</v>
      </c>
      <c r="M56" s="33"/>
      <c r="N56" s="132">
        <v>0</v>
      </c>
      <c r="O56" s="132">
        <v>0</v>
      </c>
      <c r="P56" s="132">
        <v>0</v>
      </c>
      <c r="R56" s="132">
        <f t="shared" si="0"/>
        <v>1048.5700000000002</v>
      </c>
      <c r="S56" s="132">
        <f t="shared" si="1"/>
        <v>490.1728</v>
      </c>
      <c r="T56" s="132">
        <f t="shared" si="2"/>
        <v>558.3972</v>
      </c>
    </row>
    <row r="57" spans="1:20" x14ac:dyDescent="0.2">
      <c r="A57" s="29">
        <v>3100</v>
      </c>
      <c r="B57" s="28" t="s">
        <v>106</v>
      </c>
      <c r="C57" s="27" t="s">
        <v>6</v>
      </c>
      <c r="D57" s="26">
        <v>7</v>
      </c>
      <c r="E57" s="173"/>
      <c r="F57" s="132">
        <v>18185</v>
      </c>
      <c r="G57" s="132">
        <v>18091</v>
      </c>
      <c r="H57" s="132">
        <v>94</v>
      </c>
      <c r="I57" s="33"/>
      <c r="J57" s="132">
        <v>252.22</v>
      </c>
      <c r="K57" s="132">
        <v>252.22</v>
      </c>
      <c r="L57" s="132">
        <v>0</v>
      </c>
      <c r="M57" s="33"/>
      <c r="N57" s="132">
        <v>1662</v>
      </c>
      <c r="O57" s="132">
        <v>1662</v>
      </c>
      <c r="P57" s="132">
        <v>0</v>
      </c>
      <c r="R57" s="132">
        <f t="shared" si="0"/>
        <v>20099.22</v>
      </c>
      <c r="S57" s="132">
        <f t="shared" si="1"/>
        <v>20005.22</v>
      </c>
      <c r="T57" s="132">
        <f t="shared" si="2"/>
        <v>94</v>
      </c>
    </row>
    <row r="58" spans="1:20" x14ac:dyDescent="0.2">
      <c r="A58" s="29">
        <v>3310</v>
      </c>
      <c r="B58" s="28" t="s">
        <v>105</v>
      </c>
      <c r="C58" s="27" t="s">
        <v>3</v>
      </c>
      <c r="D58" s="26">
        <v>4</v>
      </c>
      <c r="E58" s="173"/>
      <c r="F58" s="132">
        <v>889.6</v>
      </c>
      <c r="G58" s="132">
        <v>835.61</v>
      </c>
      <c r="H58" s="132">
        <v>54</v>
      </c>
      <c r="I58" s="33"/>
      <c r="J58" s="132">
        <v>1029</v>
      </c>
      <c r="K58" s="132">
        <v>1029</v>
      </c>
      <c r="L58" s="132">
        <v>0</v>
      </c>
      <c r="M58" s="33"/>
      <c r="N58" s="132">
        <v>0</v>
      </c>
      <c r="O58" s="132">
        <v>0</v>
      </c>
      <c r="P58" s="132">
        <v>0</v>
      </c>
      <c r="R58" s="132">
        <f t="shared" si="0"/>
        <v>1918.6</v>
      </c>
      <c r="S58" s="132">
        <f t="shared" si="1"/>
        <v>1864.6100000000001</v>
      </c>
      <c r="T58" s="132">
        <f t="shared" si="2"/>
        <v>54</v>
      </c>
    </row>
    <row r="59" spans="1:20" x14ac:dyDescent="0.2">
      <c r="A59" s="29">
        <v>3350</v>
      </c>
      <c r="B59" s="28" t="s">
        <v>104</v>
      </c>
      <c r="C59" s="27" t="s">
        <v>11</v>
      </c>
      <c r="D59" s="26">
        <v>4</v>
      </c>
      <c r="E59" s="173"/>
      <c r="F59" s="132">
        <v>3892</v>
      </c>
      <c r="G59" s="132">
        <v>3655.76</v>
      </c>
      <c r="H59" s="132">
        <v>236.25</v>
      </c>
      <c r="I59" s="33"/>
      <c r="J59" s="132">
        <v>3320</v>
      </c>
      <c r="K59" s="132">
        <v>3320</v>
      </c>
      <c r="L59" s="132">
        <v>0</v>
      </c>
      <c r="M59" s="33"/>
      <c r="N59" s="132">
        <v>0</v>
      </c>
      <c r="O59" s="132">
        <v>0</v>
      </c>
      <c r="P59" s="132">
        <v>0</v>
      </c>
      <c r="R59" s="132">
        <f t="shared" si="0"/>
        <v>7212</v>
      </c>
      <c r="S59" s="132">
        <f t="shared" si="1"/>
        <v>6975.76</v>
      </c>
      <c r="T59" s="132">
        <f t="shared" si="2"/>
        <v>236.25</v>
      </c>
    </row>
    <row r="60" spans="1:20" x14ac:dyDescent="0.2">
      <c r="A60" s="29">
        <v>3370</v>
      </c>
      <c r="B60" s="28" t="s">
        <v>103</v>
      </c>
      <c r="C60" s="27" t="s">
        <v>3</v>
      </c>
      <c r="D60" s="26">
        <v>11</v>
      </c>
      <c r="E60" s="173"/>
      <c r="F60" s="132">
        <v>0</v>
      </c>
      <c r="G60" s="132">
        <v>0</v>
      </c>
      <c r="H60" s="132">
        <v>0</v>
      </c>
      <c r="I60" s="33"/>
      <c r="J60" s="132">
        <v>0</v>
      </c>
      <c r="K60" s="132">
        <v>0</v>
      </c>
      <c r="L60" s="132">
        <v>0</v>
      </c>
      <c r="M60" s="33"/>
      <c r="N60" s="132">
        <v>0</v>
      </c>
      <c r="O60" s="132">
        <v>0</v>
      </c>
      <c r="P60" s="132">
        <v>0</v>
      </c>
      <c r="R60" s="132">
        <f t="shared" si="0"/>
        <v>0</v>
      </c>
      <c r="S60" s="132">
        <f t="shared" si="1"/>
        <v>0</v>
      </c>
      <c r="T60" s="132">
        <f t="shared" si="2"/>
        <v>0</v>
      </c>
    </row>
    <row r="61" spans="1:20" x14ac:dyDescent="0.2">
      <c r="A61" s="29">
        <v>3400</v>
      </c>
      <c r="B61" s="28" t="s">
        <v>102</v>
      </c>
      <c r="C61" s="27" t="s">
        <v>11</v>
      </c>
      <c r="D61" s="26">
        <v>4</v>
      </c>
      <c r="E61" s="173"/>
      <c r="F61" s="132">
        <v>4787</v>
      </c>
      <c r="G61" s="132">
        <v>4496.43</v>
      </c>
      <c r="H61" s="132">
        <v>290.58</v>
      </c>
      <c r="I61" s="33"/>
      <c r="J61" s="132">
        <v>3304</v>
      </c>
      <c r="K61" s="132">
        <v>3304</v>
      </c>
      <c r="L61" s="132">
        <v>0</v>
      </c>
      <c r="M61" s="33"/>
      <c r="N61" s="132">
        <v>0</v>
      </c>
      <c r="O61" s="132">
        <v>0</v>
      </c>
      <c r="P61" s="132">
        <v>0</v>
      </c>
      <c r="R61" s="132">
        <f t="shared" si="0"/>
        <v>8091</v>
      </c>
      <c r="S61" s="132">
        <f t="shared" si="1"/>
        <v>7800.43</v>
      </c>
      <c r="T61" s="132">
        <f t="shared" si="2"/>
        <v>290.58</v>
      </c>
    </row>
    <row r="62" spans="1:20" x14ac:dyDescent="0.2">
      <c r="A62" s="29">
        <v>3450</v>
      </c>
      <c r="B62" s="28" t="s">
        <v>101</v>
      </c>
      <c r="C62" s="27" t="s">
        <v>3</v>
      </c>
      <c r="D62" s="26">
        <v>4</v>
      </c>
      <c r="E62" s="173"/>
      <c r="F62" s="132">
        <v>0</v>
      </c>
      <c r="G62" s="132">
        <v>0</v>
      </c>
      <c r="H62" s="132">
        <v>0</v>
      </c>
      <c r="I62" s="33"/>
      <c r="J62" s="132">
        <v>1755</v>
      </c>
      <c r="K62" s="132">
        <v>1755</v>
      </c>
      <c r="L62" s="132">
        <v>0</v>
      </c>
      <c r="M62" s="33"/>
      <c r="N62" s="132">
        <v>0</v>
      </c>
      <c r="O62" s="132">
        <v>0</v>
      </c>
      <c r="P62" s="132">
        <v>0</v>
      </c>
      <c r="R62" s="132">
        <f t="shared" si="0"/>
        <v>1755</v>
      </c>
      <c r="S62" s="132">
        <f t="shared" si="1"/>
        <v>1755</v>
      </c>
      <c r="T62" s="132">
        <f t="shared" si="2"/>
        <v>0</v>
      </c>
    </row>
    <row r="63" spans="1:20" x14ac:dyDescent="0.2">
      <c r="A63" s="29">
        <v>3500</v>
      </c>
      <c r="B63" s="28" t="s">
        <v>100</v>
      </c>
      <c r="C63" s="27" t="s">
        <v>3</v>
      </c>
      <c r="D63" s="26">
        <v>9</v>
      </c>
      <c r="E63" s="173"/>
      <c r="F63" s="132">
        <v>0</v>
      </c>
      <c r="G63" s="132">
        <v>0</v>
      </c>
      <c r="H63" s="132">
        <v>0</v>
      </c>
      <c r="I63" s="33"/>
      <c r="J63" s="132">
        <v>167</v>
      </c>
      <c r="K63" s="132">
        <v>167</v>
      </c>
      <c r="L63" s="132">
        <v>0</v>
      </c>
      <c r="M63" s="33"/>
      <c r="N63" s="132">
        <v>0</v>
      </c>
      <c r="O63" s="132">
        <v>0</v>
      </c>
      <c r="P63" s="132">
        <v>0</v>
      </c>
      <c r="R63" s="132">
        <f t="shared" si="0"/>
        <v>167</v>
      </c>
      <c r="S63" s="132">
        <f t="shared" si="1"/>
        <v>167</v>
      </c>
      <c r="T63" s="132">
        <f t="shared" si="2"/>
        <v>0</v>
      </c>
    </row>
    <row r="64" spans="1:20" x14ac:dyDescent="0.2">
      <c r="A64" s="29">
        <v>3550</v>
      </c>
      <c r="B64" s="28" t="s">
        <v>99</v>
      </c>
      <c r="C64" s="27" t="s">
        <v>3</v>
      </c>
      <c r="D64" s="26">
        <v>11</v>
      </c>
      <c r="E64" s="173"/>
      <c r="F64" s="132">
        <v>1108</v>
      </c>
      <c r="G64" s="132">
        <v>389</v>
      </c>
      <c r="H64" s="132">
        <v>719</v>
      </c>
      <c r="I64" s="33"/>
      <c r="J64" s="132">
        <v>195</v>
      </c>
      <c r="K64" s="132">
        <v>145</v>
      </c>
      <c r="L64" s="132">
        <v>50</v>
      </c>
      <c r="M64" s="33"/>
      <c r="N64" s="132">
        <v>0</v>
      </c>
      <c r="O64" s="132">
        <v>0</v>
      </c>
      <c r="P64" s="132">
        <v>0</v>
      </c>
      <c r="R64" s="132">
        <f t="shared" si="0"/>
        <v>1303</v>
      </c>
      <c r="S64" s="132">
        <f t="shared" si="1"/>
        <v>534</v>
      </c>
      <c r="T64" s="132">
        <f t="shared" si="2"/>
        <v>769</v>
      </c>
    </row>
    <row r="65" spans="1:20" x14ac:dyDescent="0.2">
      <c r="A65" s="29">
        <v>3650</v>
      </c>
      <c r="B65" s="28" t="s">
        <v>98</v>
      </c>
      <c r="C65" s="27" t="s">
        <v>3</v>
      </c>
      <c r="D65" s="26">
        <v>9</v>
      </c>
      <c r="E65" s="173"/>
      <c r="F65" s="132">
        <v>0</v>
      </c>
      <c r="G65" s="132">
        <v>0</v>
      </c>
      <c r="H65" s="132">
        <v>0</v>
      </c>
      <c r="I65" s="33"/>
      <c r="J65" s="132">
        <v>332.6</v>
      </c>
      <c r="K65" s="132">
        <v>332.6</v>
      </c>
      <c r="L65" s="132">
        <v>0</v>
      </c>
      <c r="M65" s="33"/>
      <c r="N65" s="132">
        <v>0</v>
      </c>
      <c r="O65" s="132">
        <v>0</v>
      </c>
      <c r="P65" s="132">
        <v>0</v>
      </c>
      <c r="R65" s="132">
        <f t="shared" si="0"/>
        <v>332.6</v>
      </c>
      <c r="S65" s="132">
        <f t="shared" si="1"/>
        <v>332.6</v>
      </c>
      <c r="T65" s="132">
        <f t="shared" si="2"/>
        <v>0</v>
      </c>
    </row>
    <row r="66" spans="1:20" x14ac:dyDescent="0.2">
      <c r="A66" s="29">
        <v>3660</v>
      </c>
      <c r="B66" s="28" t="s">
        <v>97</v>
      </c>
      <c r="C66" s="27" t="s">
        <v>3</v>
      </c>
      <c r="D66" s="26">
        <v>10</v>
      </c>
      <c r="E66" s="173"/>
      <c r="F66" s="132">
        <v>176</v>
      </c>
      <c r="G66" s="132">
        <v>175</v>
      </c>
      <c r="H66" s="132">
        <v>1</v>
      </c>
      <c r="I66" s="33"/>
      <c r="J66" s="132">
        <v>1000</v>
      </c>
      <c r="K66" s="132">
        <v>1000</v>
      </c>
      <c r="L66" s="132">
        <v>0</v>
      </c>
      <c r="M66" s="33"/>
      <c r="N66" s="132">
        <v>0</v>
      </c>
      <c r="O66" s="132">
        <v>0</v>
      </c>
      <c r="P66" s="132">
        <v>0</v>
      </c>
      <c r="R66" s="132">
        <f t="shared" si="0"/>
        <v>1176</v>
      </c>
      <c r="S66" s="132">
        <f t="shared" si="1"/>
        <v>1175</v>
      </c>
      <c r="T66" s="132">
        <f t="shared" si="2"/>
        <v>1</v>
      </c>
    </row>
    <row r="67" spans="1:20" x14ac:dyDescent="0.2">
      <c r="A67" s="29">
        <v>3700</v>
      </c>
      <c r="B67" s="28" t="s">
        <v>96</v>
      </c>
      <c r="C67" s="27" t="s">
        <v>3</v>
      </c>
      <c r="D67" s="26">
        <v>9</v>
      </c>
      <c r="E67" s="173"/>
      <c r="F67" s="132">
        <v>152.69999999999999</v>
      </c>
      <c r="G67" s="132">
        <v>143.44</v>
      </c>
      <c r="H67" s="132">
        <v>9.27</v>
      </c>
      <c r="I67" s="33"/>
      <c r="J67" s="132">
        <v>146</v>
      </c>
      <c r="K67" s="132">
        <v>146</v>
      </c>
      <c r="L67" s="132">
        <v>0</v>
      </c>
      <c r="M67" s="33"/>
      <c r="N67" s="132">
        <v>0</v>
      </c>
      <c r="O67" s="132">
        <v>0</v>
      </c>
      <c r="P67" s="132">
        <v>0</v>
      </c>
      <c r="R67" s="132">
        <f t="shared" si="0"/>
        <v>298.7</v>
      </c>
      <c r="S67" s="132">
        <f t="shared" si="1"/>
        <v>289.44</v>
      </c>
      <c r="T67" s="132">
        <f t="shared" si="2"/>
        <v>9.27</v>
      </c>
    </row>
    <row r="68" spans="1:20" x14ac:dyDescent="0.2">
      <c r="A68" s="29">
        <v>3750</v>
      </c>
      <c r="B68" s="28" t="s">
        <v>95</v>
      </c>
      <c r="C68" s="27" t="s">
        <v>11</v>
      </c>
      <c r="D68" s="26">
        <v>4</v>
      </c>
      <c r="E68" s="173"/>
      <c r="F68" s="132">
        <v>10461.700000000001</v>
      </c>
      <c r="G68" s="132">
        <v>10357.299999999999</v>
      </c>
      <c r="H68" s="132">
        <v>104.4</v>
      </c>
      <c r="I68" s="33"/>
      <c r="J68" s="132">
        <v>5835.93</v>
      </c>
      <c r="K68" s="132">
        <v>5835.93</v>
      </c>
      <c r="L68" s="132">
        <v>0</v>
      </c>
      <c r="M68" s="33"/>
      <c r="N68" s="132">
        <v>0</v>
      </c>
      <c r="O68" s="132">
        <v>0</v>
      </c>
      <c r="P68" s="132">
        <v>0</v>
      </c>
      <c r="R68" s="132">
        <f t="shared" si="0"/>
        <v>16297.630000000001</v>
      </c>
      <c r="S68" s="132">
        <f t="shared" si="1"/>
        <v>16193.23</v>
      </c>
      <c r="T68" s="132">
        <f t="shared" si="2"/>
        <v>104.4</v>
      </c>
    </row>
    <row r="69" spans="1:20" x14ac:dyDescent="0.2">
      <c r="A69" s="29">
        <v>3800</v>
      </c>
      <c r="B69" s="28" t="s">
        <v>94</v>
      </c>
      <c r="C69" s="27" t="s">
        <v>6</v>
      </c>
      <c r="D69" s="26">
        <v>6</v>
      </c>
      <c r="E69" s="173"/>
      <c r="F69" s="132">
        <v>3166</v>
      </c>
      <c r="G69" s="132">
        <v>2973.8300000000004</v>
      </c>
      <c r="H69" s="132">
        <v>192.17999999999998</v>
      </c>
      <c r="I69" s="33"/>
      <c r="J69" s="132">
        <v>1306.78</v>
      </c>
      <c r="K69" s="132">
        <v>1306.78</v>
      </c>
      <c r="L69" s="132">
        <v>0</v>
      </c>
      <c r="M69" s="33"/>
      <c r="N69" s="132">
        <v>0</v>
      </c>
      <c r="O69" s="132">
        <v>0</v>
      </c>
      <c r="P69" s="132">
        <v>0</v>
      </c>
      <c r="R69" s="132">
        <f t="shared" ref="R69:R132" si="3">F69+J69+N69</f>
        <v>4472.78</v>
      </c>
      <c r="S69" s="132">
        <f t="shared" ref="S69:S132" si="4">G69+K69+O69</f>
        <v>4280.6100000000006</v>
      </c>
      <c r="T69" s="132">
        <f t="shared" ref="T69:T132" si="5">H69+L69+P69</f>
        <v>192.17999999999998</v>
      </c>
    </row>
    <row r="70" spans="1:20" x14ac:dyDescent="0.2">
      <c r="A70" s="29">
        <v>3850</v>
      </c>
      <c r="B70" s="28" t="s">
        <v>93</v>
      </c>
      <c r="C70" s="27" t="s">
        <v>3</v>
      </c>
      <c r="D70" s="26">
        <v>9</v>
      </c>
      <c r="E70" s="173"/>
      <c r="F70" s="132">
        <v>0</v>
      </c>
      <c r="G70" s="132">
        <v>0</v>
      </c>
      <c r="H70" s="132">
        <v>0</v>
      </c>
      <c r="I70" s="33"/>
      <c r="J70" s="132">
        <v>0</v>
      </c>
      <c r="K70" s="132">
        <v>0</v>
      </c>
      <c r="L70" s="132">
        <v>0</v>
      </c>
      <c r="M70" s="33"/>
      <c r="N70" s="132">
        <v>0</v>
      </c>
      <c r="O70" s="132">
        <v>0</v>
      </c>
      <c r="P70" s="132">
        <v>0</v>
      </c>
      <c r="R70" s="132">
        <f t="shared" si="3"/>
        <v>0</v>
      </c>
      <c r="S70" s="132">
        <f t="shared" si="4"/>
        <v>0</v>
      </c>
      <c r="T70" s="132">
        <f t="shared" si="5"/>
        <v>0</v>
      </c>
    </row>
    <row r="71" spans="1:20" x14ac:dyDescent="0.2">
      <c r="A71" s="29">
        <v>3950</v>
      </c>
      <c r="B71" s="28" t="s">
        <v>92</v>
      </c>
      <c r="C71" s="27" t="s">
        <v>8</v>
      </c>
      <c r="D71" s="26">
        <v>3</v>
      </c>
      <c r="E71" s="173"/>
      <c r="F71" s="132">
        <v>0</v>
      </c>
      <c r="G71" s="132">
        <v>0</v>
      </c>
      <c r="H71" s="132">
        <v>0</v>
      </c>
      <c r="I71" s="33"/>
      <c r="J71" s="132">
        <v>1721.6</v>
      </c>
      <c r="K71" s="132">
        <v>1721.6</v>
      </c>
      <c r="L71" s="132">
        <v>0</v>
      </c>
      <c r="M71" s="33"/>
      <c r="N71" s="132">
        <v>174</v>
      </c>
      <c r="O71" s="132">
        <v>174</v>
      </c>
      <c r="P71" s="132">
        <v>0</v>
      </c>
      <c r="R71" s="132">
        <f t="shared" si="3"/>
        <v>1895.6</v>
      </c>
      <c r="S71" s="132">
        <f t="shared" si="4"/>
        <v>1895.6</v>
      </c>
      <c r="T71" s="132">
        <f t="shared" si="5"/>
        <v>0</v>
      </c>
    </row>
    <row r="72" spans="1:20" x14ac:dyDescent="0.2">
      <c r="A72" s="37">
        <v>4000</v>
      </c>
      <c r="B72" s="36" t="s">
        <v>91</v>
      </c>
      <c r="C72" s="27" t="s">
        <v>8</v>
      </c>
      <c r="D72" s="26">
        <v>7</v>
      </c>
      <c r="E72" s="173"/>
      <c r="F72" s="132">
        <v>18304</v>
      </c>
      <c r="G72" s="132">
        <v>17324.739999999998</v>
      </c>
      <c r="H72" s="132">
        <v>979.27</v>
      </c>
      <c r="I72" s="33"/>
      <c r="J72" s="132">
        <v>177</v>
      </c>
      <c r="K72" s="132">
        <v>177</v>
      </c>
      <c r="L72" s="132">
        <v>0</v>
      </c>
      <c r="M72" s="33"/>
      <c r="N72" s="132">
        <v>0</v>
      </c>
      <c r="O72" s="132">
        <v>0</v>
      </c>
      <c r="P72" s="132">
        <v>0</v>
      </c>
      <c r="R72" s="132">
        <f t="shared" si="3"/>
        <v>18481</v>
      </c>
      <c r="S72" s="132">
        <f t="shared" si="4"/>
        <v>17501.739999999998</v>
      </c>
      <c r="T72" s="132">
        <f t="shared" si="5"/>
        <v>979.27</v>
      </c>
    </row>
    <row r="73" spans="1:20" x14ac:dyDescent="0.2">
      <c r="A73" s="29">
        <v>4100</v>
      </c>
      <c r="B73" s="28" t="s">
        <v>90</v>
      </c>
      <c r="C73" s="27" t="s">
        <v>8</v>
      </c>
      <c r="D73" s="26">
        <v>2</v>
      </c>
      <c r="E73" s="173"/>
      <c r="F73" s="132">
        <v>985</v>
      </c>
      <c r="G73" s="132">
        <v>932.31</v>
      </c>
      <c r="H73" s="132">
        <v>52.699999999999996</v>
      </c>
      <c r="I73" s="33"/>
      <c r="J73" s="132">
        <v>0</v>
      </c>
      <c r="K73" s="132">
        <v>0</v>
      </c>
      <c r="L73" s="132">
        <v>0</v>
      </c>
      <c r="M73" s="33"/>
      <c r="N73" s="132">
        <v>0</v>
      </c>
      <c r="O73" s="132">
        <v>0</v>
      </c>
      <c r="P73" s="132">
        <v>0</v>
      </c>
      <c r="R73" s="132">
        <f t="shared" si="3"/>
        <v>985</v>
      </c>
      <c r="S73" s="132">
        <f t="shared" si="4"/>
        <v>932.31</v>
      </c>
      <c r="T73" s="132">
        <f t="shared" si="5"/>
        <v>52.699999999999996</v>
      </c>
    </row>
    <row r="74" spans="1:20" x14ac:dyDescent="0.2">
      <c r="A74" s="29">
        <v>4150</v>
      </c>
      <c r="B74" s="35" t="s">
        <v>89</v>
      </c>
      <c r="C74" s="27" t="s">
        <v>8</v>
      </c>
      <c r="D74" s="26">
        <v>3</v>
      </c>
      <c r="E74" s="173"/>
      <c r="F74" s="132">
        <v>6796.51</v>
      </c>
      <c r="G74" s="132">
        <v>6432.9000000000005</v>
      </c>
      <c r="H74" s="132">
        <v>363.62</v>
      </c>
      <c r="I74" s="33"/>
      <c r="J74" s="132">
        <v>0</v>
      </c>
      <c r="K74" s="132">
        <v>0</v>
      </c>
      <c r="L74" s="132">
        <v>0</v>
      </c>
      <c r="M74" s="33"/>
      <c r="N74" s="132">
        <v>0</v>
      </c>
      <c r="O74" s="132">
        <v>0</v>
      </c>
      <c r="P74" s="132">
        <v>0</v>
      </c>
      <c r="R74" s="132">
        <f t="shared" si="3"/>
        <v>6796.51</v>
      </c>
      <c r="S74" s="132">
        <f t="shared" si="4"/>
        <v>6432.9000000000005</v>
      </c>
      <c r="T74" s="132">
        <f t="shared" si="5"/>
        <v>363.62</v>
      </c>
    </row>
    <row r="75" spans="1:20" x14ac:dyDescent="0.2">
      <c r="A75" s="29">
        <v>4200</v>
      </c>
      <c r="B75" s="28" t="s">
        <v>88</v>
      </c>
      <c r="C75" s="27" t="s">
        <v>3</v>
      </c>
      <c r="D75" s="26">
        <v>11</v>
      </c>
      <c r="E75" s="173"/>
      <c r="F75" s="132">
        <v>0</v>
      </c>
      <c r="G75" s="132">
        <v>0</v>
      </c>
      <c r="H75" s="132">
        <v>0</v>
      </c>
      <c r="I75" s="33"/>
      <c r="J75" s="132">
        <v>0</v>
      </c>
      <c r="K75" s="132">
        <v>0</v>
      </c>
      <c r="L75" s="132">
        <v>0</v>
      </c>
      <c r="M75" s="33"/>
      <c r="N75" s="132">
        <v>0</v>
      </c>
      <c r="O75" s="132">
        <v>0</v>
      </c>
      <c r="P75" s="132">
        <v>0</v>
      </c>
      <c r="R75" s="132">
        <f t="shared" si="3"/>
        <v>0</v>
      </c>
      <c r="S75" s="132">
        <f t="shared" si="4"/>
        <v>0</v>
      </c>
      <c r="T75" s="132">
        <f t="shared" si="5"/>
        <v>0</v>
      </c>
    </row>
    <row r="76" spans="1:20" x14ac:dyDescent="0.2">
      <c r="A76" s="29">
        <v>4250</v>
      </c>
      <c r="B76" s="28" t="s">
        <v>87</v>
      </c>
      <c r="C76" s="27" t="s">
        <v>3</v>
      </c>
      <c r="D76" s="26">
        <v>8</v>
      </c>
      <c r="E76" s="173"/>
      <c r="F76" s="132">
        <v>0</v>
      </c>
      <c r="G76" s="132">
        <v>0</v>
      </c>
      <c r="H76" s="132">
        <v>0</v>
      </c>
      <c r="I76" s="33"/>
      <c r="J76" s="132">
        <v>0</v>
      </c>
      <c r="K76" s="132">
        <v>0</v>
      </c>
      <c r="L76" s="132">
        <v>0</v>
      </c>
      <c r="M76" s="33"/>
      <c r="N76" s="132">
        <v>0</v>
      </c>
      <c r="O76" s="132">
        <v>0</v>
      </c>
      <c r="P76" s="132">
        <v>0</v>
      </c>
      <c r="R76" s="132">
        <f t="shared" si="3"/>
        <v>0</v>
      </c>
      <c r="S76" s="132">
        <f t="shared" si="4"/>
        <v>0</v>
      </c>
      <c r="T76" s="132">
        <f t="shared" si="5"/>
        <v>0</v>
      </c>
    </row>
    <row r="77" spans="1:20" x14ac:dyDescent="0.2">
      <c r="A77" s="29">
        <v>4300</v>
      </c>
      <c r="B77" s="28" t="s">
        <v>86</v>
      </c>
      <c r="C77" s="27" t="s">
        <v>3</v>
      </c>
      <c r="D77" s="26">
        <v>10</v>
      </c>
      <c r="E77" s="173"/>
      <c r="F77" s="132">
        <v>0</v>
      </c>
      <c r="G77" s="132">
        <v>0</v>
      </c>
      <c r="H77" s="132">
        <v>0</v>
      </c>
      <c r="I77" s="33"/>
      <c r="J77" s="132">
        <v>211</v>
      </c>
      <c r="K77" s="132">
        <v>211</v>
      </c>
      <c r="L77" s="132">
        <v>0</v>
      </c>
      <c r="M77" s="33"/>
      <c r="N77" s="132">
        <v>0</v>
      </c>
      <c r="O77" s="132">
        <v>0</v>
      </c>
      <c r="P77" s="132">
        <v>0</v>
      </c>
      <c r="R77" s="132">
        <f t="shared" si="3"/>
        <v>211</v>
      </c>
      <c r="S77" s="132">
        <f t="shared" si="4"/>
        <v>211</v>
      </c>
      <c r="T77" s="132">
        <f t="shared" si="5"/>
        <v>0</v>
      </c>
    </row>
    <row r="78" spans="1:20" x14ac:dyDescent="0.2">
      <c r="A78" s="29">
        <v>4350</v>
      </c>
      <c r="B78" s="28" t="s">
        <v>85</v>
      </c>
      <c r="C78" s="27" t="s">
        <v>11</v>
      </c>
      <c r="D78" s="26">
        <v>4</v>
      </c>
      <c r="E78" s="173"/>
      <c r="F78" s="132">
        <v>1927.1</v>
      </c>
      <c r="G78" s="132">
        <v>1907.83</v>
      </c>
      <c r="H78" s="132">
        <v>19.27</v>
      </c>
      <c r="I78" s="33"/>
      <c r="J78" s="132">
        <v>877.59</v>
      </c>
      <c r="K78" s="132">
        <v>877.59</v>
      </c>
      <c r="L78" s="132">
        <v>0</v>
      </c>
      <c r="M78" s="33"/>
      <c r="N78" s="132">
        <v>0</v>
      </c>
      <c r="O78" s="132">
        <v>0</v>
      </c>
      <c r="P78" s="132">
        <v>0</v>
      </c>
      <c r="R78" s="132">
        <f t="shared" si="3"/>
        <v>2804.69</v>
      </c>
      <c r="S78" s="132">
        <f t="shared" si="4"/>
        <v>2785.42</v>
      </c>
      <c r="T78" s="132">
        <f t="shared" si="5"/>
        <v>19.27</v>
      </c>
    </row>
    <row r="79" spans="1:20" x14ac:dyDescent="0.2">
      <c r="A79" s="29">
        <v>4400</v>
      </c>
      <c r="B79" s="28" t="s">
        <v>84</v>
      </c>
      <c r="C79" s="27" t="s">
        <v>6</v>
      </c>
      <c r="D79" s="26">
        <v>4</v>
      </c>
      <c r="E79" s="173"/>
      <c r="F79" s="132">
        <v>2842</v>
      </c>
      <c r="G79" s="132">
        <v>2669.5</v>
      </c>
      <c r="H79" s="132">
        <v>172.51</v>
      </c>
      <c r="I79" s="33"/>
      <c r="J79" s="132">
        <v>1137</v>
      </c>
      <c r="K79" s="132">
        <v>1137</v>
      </c>
      <c r="L79" s="132">
        <v>0</v>
      </c>
      <c r="M79" s="33"/>
      <c r="N79" s="132">
        <v>0</v>
      </c>
      <c r="O79" s="132">
        <v>0</v>
      </c>
      <c r="P79" s="132">
        <v>0</v>
      </c>
      <c r="R79" s="132">
        <f t="shared" si="3"/>
        <v>3979</v>
      </c>
      <c r="S79" s="132">
        <f t="shared" si="4"/>
        <v>3806.5</v>
      </c>
      <c r="T79" s="132">
        <f t="shared" si="5"/>
        <v>172.51</v>
      </c>
    </row>
    <row r="80" spans="1:20" x14ac:dyDescent="0.2">
      <c r="A80" s="29">
        <v>4450</v>
      </c>
      <c r="B80" s="28" t="s">
        <v>83</v>
      </c>
      <c r="C80" s="27" t="s">
        <v>8</v>
      </c>
      <c r="D80" s="26">
        <v>2</v>
      </c>
      <c r="E80" s="173"/>
      <c r="F80" s="132">
        <v>4599</v>
      </c>
      <c r="G80" s="132">
        <v>4456</v>
      </c>
      <c r="H80" s="132">
        <v>143</v>
      </c>
      <c r="I80" s="33"/>
      <c r="J80" s="132">
        <v>0</v>
      </c>
      <c r="K80" s="132">
        <v>0</v>
      </c>
      <c r="L80" s="132">
        <v>0</v>
      </c>
      <c r="M80" s="33"/>
      <c r="N80" s="132">
        <v>408</v>
      </c>
      <c r="O80" s="132">
        <v>408</v>
      </c>
      <c r="P80" s="132">
        <v>0</v>
      </c>
      <c r="R80" s="132">
        <f t="shared" si="3"/>
        <v>5007</v>
      </c>
      <c r="S80" s="132">
        <f t="shared" si="4"/>
        <v>4864</v>
      </c>
      <c r="T80" s="132">
        <f t="shared" si="5"/>
        <v>143</v>
      </c>
    </row>
    <row r="81" spans="1:20" x14ac:dyDescent="0.2">
      <c r="A81" s="29">
        <v>4500</v>
      </c>
      <c r="B81" s="28" t="s">
        <v>82</v>
      </c>
      <c r="C81" s="27" t="s">
        <v>8</v>
      </c>
      <c r="D81" s="26">
        <v>3</v>
      </c>
      <c r="E81" s="173"/>
      <c r="F81" s="132">
        <v>18175.02</v>
      </c>
      <c r="G81" s="132">
        <v>17202.66</v>
      </c>
      <c r="H81" s="132">
        <v>972.37</v>
      </c>
      <c r="I81" s="33"/>
      <c r="J81" s="132">
        <v>0</v>
      </c>
      <c r="K81" s="132">
        <v>0</v>
      </c>
      <c r="L81" s="132">
        <v>0</v>
      </c>
      <c r="M81" s="33"/>
      <c r="N81" s="132">
        <v>0</v>
      </c>
      <c r="O81" s="132">
        <v>0</v>
      </c>
      <c r="P81" s="132">
        <v>0</v>
      </c>
      <c r="R81" s="132">
        <f t="shared" si="3"/>
        <v>18175.02</v>
      </c>
      <c r="S81" s="132">
        <f t="shared" si="4"/>
        <v>17202.66</v>
      </c>
      <c r="T81" s="132">
        <f t="shared" si="5"/>
        <v>972.37</v>
      </c>
    </row>
    <row r="82" spans="1:20" x14ac:dyDescent="0.2">
      <c r="A82" s="29">
        <v>4550</v>
      </c>
      <c r="B82" s="28" t="s">
        <v>81</v>
      </c>
      <c r="C82" s="27" t="s">
        <v>11</v>
      </c>
      <c r="D82" s="26">
        <v>10</v>
      </c>
      <c r="E82" s="173"/>
      <c r="F82" s="132">
        <v>0</v>
      </c>
      <c r="G82" s="132">
        <v>0</v>
      </c>
      <c r="H82" s="132">
        <v>0</v>
      </c>
      <c r="I82" s="33"/>
      <c r="J82" s="132">
        <v>632.33000000000004</v>
      </c>
      <c r="K82" s="132">
        <v>632.33000000000004</v>
      </c>
      <c r="L82" s="132">
        <v>0</v>
      </c>
      <c r="M82" s="33"/>
      <c r="N82" s="132">
        <v>0</v>
      </c>
      <c r="O82" s="132">
        <v>0</v>
      </c>
      <c r="P82" s="132">
        <v>0</v>
      </c>
      <c r="R82" s="132">
        <f t="shared" si="3"/>
        <v>632.33000000000004</v>
      </c>
      <c r="S82" s="132">
        <f t="shared" si="4"/>
        <v>632.33000000000004</v>
      </c>
      <c r="T82" s="132">
        <f t="shared" si="5"/>
        <v>0</v>
      </c>
    </row>
    <row r="83" spans="1:20" x14ac:dyDescent="0.2">
      <c r="A83" s="29">
        <v>4600</v>
      </c>
      <c r="B83" s="28" t="s">
        <v>80</v>
      </c>
      <c r="C83" s="27" t="s">
        <v>3</v>
      </c>
      <c r="D83" s="26">
        <v>10</v>
      </c>
      <c r="E83" s="173"/>
      <c r="F83" s="132">
        <v>0</v>
      </c>
      <c r="G83" s="132">
        <v>0</v>
      </c>
      <c r="H83" s="132">
        <v>0</v>
      </c>
      <c r="I83" s="33"/>
      <c r="J83" s="132">
        <v>0</v>
      </c>
      <c r="K83" s="132">
        <v>0</v>
      </c>
      <c r="L83" s="132">
        <v>0</v>
      </c>
      <c r="M83" s="33"/>
      <c r="N83" s="132">
        <v>0</v>
      </c>
      <c r="O83" s="132">
        <v>0</v>
      </c>
      <c r="P83" s="132">
        <v>0</v>
      </c>
      <c r="R83" s="132">
        <f t="shared" si="3"/>
        <v>0</v>
      </c>
      <c r="S83" s="132">
        <f t="shared" si="4"/>
        <v>0</v>
      </c>
      <c r="T83" s="132">
        <f t="shared" si="5"/>
        <v>0</v>
      </c>
    </row>
    <row r="84" spans="1:20" x14ac:dyDescent="0.2">
      <c r="A84" s="29">
        <v>4650</v>
      </c>
      <c r="B84" s="28" t="s">
        <v>79</v>
      </c>
      <c r="C84" s="27" t="s">
        <v>6</v>
      </c>
      <c r="D84" s="26">
        <v>5</v>
      </c>
      <c r="E84" s="173"/>
      <c r="F84" s="132">
        <v>18577.66</v>
      </c>
      <c r="G84" s="132">
        <v>18512.900000000001</v>
      </c>
      <c r="H84" s="132">
        <v>64.760000000000005</v>
      </c>
      <c r="I84" s="33"/>
      <c r="J84" s="132">
        <v>1384.3</v>
      </c>
      <c r="K84" s="132">
        <v>1384.3</v>
      </c>
      <c r="L84" s="132">
        <v>0</v>
      </c>
      <c r="M84" s="33"/>
      <c r="N84" s="132">
        <v>1003</v>
      </c>
      <c r="O84" s="132">
        <v>1003</v>
      </c>
      <c r="P84" s="132">
        <v>0</v>
      </c>
      <c r="R84" s="132">
        <f t="shared" si="3"/>
        <v>20964.96</v>
      </c>
      <c r="S84" s="132">
        <f t="shared" si="4"/>
        <v>20900.2</v>
      </c>
      <c r="T84" s="132">
        <f t="shared" si="5"/>
        <v>64.760000000000005</v>
      </c>
    </row>
    <row r="85" spans="1:20" x14ac:dyDescent="0.2">
      <c r="A85" s="29">
        <v>4700</v>
      </c>
      <c r="B85" s="28" t="s">
        <v>78</v>
      </c>
      <c r="C85" s="27" t="s">
        <v>8</v>
      </c>
      <c r="D85" s="26">
        <v>2</v>
      </c>
      <c r="E85" s="173"/>
      <c r="F85" s="132">
        <v>2047</v>
      </c>
      <c r="G85" s="132">
        <v>1937.4855</v>
      </c>
      <c r="H85" s="132">
        <v>109.5145</v>
      </c>
      <c r="I85" s="33"/>
      <c r="J85" s="132">
        <v>0</v>
      </c>
      <c r="K85" s="132">
        <v>0</v>
      </c>
      <c r="L85" s="132">
        <v>0</v>
      </c>
      <c r="M85" s="33"/>
      <c r="N85" s="132">
        <v>2047</v>
      </c>
      <c r="O85" s="132">
        <v>2047</v>
      </c>
      <c r="P85" s="132">
        <v>0</v>
      </c>
      <c r="R85" s="132">
        <f t="shared" si="3"/>
        <v>4094</v>
      </c>
      <c r="S85" s="132">
        <f t="shared" si="4"/>
        <v>3984.4854999999998</v>
      </c>
      <c r="T85" s="132">
        <f t="shared" si="5"/>
        <v>109.5145</v>
      </c>
    </row>
    <row r="86" spans="1:20" x14ac:dyDescent="0.2">
      <c r="A86" s="29">
        <v>4750</v>
      </c>
      <c r="B86" s="28" t="s">
        <v>77</v>
      </c>
      <c r="C86" s="27" t="s">
        <v>3</v>
      </c>
      <c r="D86" s="26">
        <v>11</v>
      </c>
      <c r="E86" s="173"/>
      <c r="F86" s="132">
        <v>0</v>
      </c>
      <c r="G86" s="132">
        <v>0</v>
      </c>
      <c r="H86" s="132">
        <v>0</v>
      </c>
      <c r="I86" s="33"/>
      <c r="J86" s="132">
        <v>200</v>
      </c>
      <c r="K86" s="132">
        <v>200</v>
      </c>
      <c r="L86" s="132">
        <v>0</v>
      </c>
      <c r="M86" s="33"/>
      <c r="N86" s="132">
        <v>0</v>
      </c>
      <c r="O86" s="132">
        <v>0</v>
      </c>
      <c r="P86" s="132">
        <v>0</v>
      </c>
      <c r="R86" s="132">
        <f t="shared" si="3"/>
        <v>200</v>
      </c>
      <c r="S86" s="132">
        <f t="shared" si="4"/>
        <v>200</v>
      </c>
      <c r="T86" s="132">
        <f t="shared" si="5"/>
        <v>0</v>
      </c>
    </row>
    <row r="87" spans="1:20" x14ac:dyDescent="0.2">
      <c r="A87" s="29">
        <v>4800</v>
      </c>
      <c r="B87" s="28" t="s">
        <v>76</v>
      </c>
      <c r="C87" s="27" t="s">
        <v>8</v>
      </c>
      <c r="D87" s="26">
        <v>2</v>
      </c>
      <c r="E87" s="173"/>
      <c r="F87" s="132">
        <v>1685.23</v>
      </c>
      <c r="G87" s="132">
        <v>1595.08</v>
      </c>
      <c r="H87" s="132">
        <v>90.160000000000011</v>
      </c>
      <c r="I87" s="33"/>
      <c r="J87" s="132">
        <v>118.82</v>
      </c>
      <c r="K87" s="132">
        <v>118.82</v>
      </c>
      <c r="L87" s="132">
        <v>0</v>
      </c>
      <c r="M87" s="33"/>
      <c r="N87" s="132">
        <v>0</v>
      </c>
      <c r="O87" s="132">
        <v>0</v>
      </c>
      <c r="P87" s="132">
        <v>0</v>
      </c>
      <c r="R87" s="132">
        <f t="shared" si="3"/>
        <v>1804.05</v>
      </c>
      <c r="S87" s="132">
        <f t="shared" si="4"/>
        <v>1713.8999999999999</v>
      </c>
      <c r="T87" s="132">
        <f t="shared" si="5"/>
        <v>90.160000000000011</v>
      </c>
    </row>
    <row r="88" spans="1:20" x14ac:dyDescent="0.2">
      <c r="A88" s="29">
        <v>4850</v>
      </c>
      <c r="B88" s="28" t="s">
        <v>75</v>
      </c>
      <c r="C88" s="27" t="s">
        <v>11</v>
      </c>
      <c r="D88" s="26">
        <v>4</v>
      </c>
      <c r="E88" s="173"/>
      <c r="F88" s="132">
        <v>4300</v>
      </c>
      <c r="G88" s="132">
        <v>4038.99</v>
      </c>
      <c r="H88" s="132">
        <v>261.01</v>
      </c>
      <c r="I88" s="33"/>
      <c r="J88" s="132">
        <v>2733</v>
      </c>
      <c r="K88" s="132">
        <v>2733</v>
      </c>
      <c r="L88" s="132">
        <v>0</v>
      </c>
      <c r="M88" s="33"/>
      <c r="N88" s="132">
        <v>0</v>
      </c>
      <c r="O88" s="132">
        <v>0</v>
      </c>
      <c r="P88" s="132">
        <v>0</v>
      </c>
      <c r="R88" s="132">
        <f t="shared" si="3"/>
        <v>7033</v>
      </c>
      <c r="S88" s="132">
        <f t="shared" si="4"/>
        <v>6771.99</v>
      </c>
      <c r="T88" s="132">
        <f t="shared" si="5"/>
        <v>261.01</v>
      </c>
    </row>
    <row r="89" spans="1:20" x14ac:dyDescent="0.2">
      <c r="A89" s="29">
        <v>4880</v>
      </c>
      <c r="B89" s="28" t="s">
        <v>74</v>
      </c>
      <c r="C89" s="27" t="s">
        <v>3</v>
      </c>
      <c r="D89" s="26">
        <v>4</v>
      </c>
      <c r="E89" s="173"/>
      <c r="F89" s="132">
        <v>0</v>
      </c>
      <c r="G89" s="132">
        <v>0</v>
      </c>
      <c r="H89" s="132">
        <v>0</v>
      </c>
      <c r="I89" s="33"/>
      <c r="J89" s="132">
        <v>0</v>
      </c>
      <c r="K89" s="132">
        <v>0</v>
      </c>
      <c r="L89" s="132">
        <v>0</v>
      </c>
      <c r="M89" s="33"/>
      <c r="N89" s="132">
        <v>0</v>
      </c>
      <c r="O89" s="132">
        <v>0</v>
      </c>
      <c r="P89" s="132">
        <v>0</v>
      </c>
      <c r="R89" s="132">
        <f t="shared" si="3"/>
        <v>0</v>
      </c>
      <c r="S89" s="132">
        <f t="shared" si="4"/>
        <v>0</v>
      </c>
      <c r="T89" s="132">
        <f t="shared" si="5"/>
        <v>0</v>
      </c>
    </row>
    <row r="90" spans="1:20" x14ac:dyDescent="0.2">
      <c r="A90" s="29">
        <v>4900</v>
      </c>
      <c r="B90" s="28" t="s">
        <v>73</v>
      </c>
      <c r="C90" s="27" t="s">
        <v>8</v>
      </c>
      <c r="D90" s="26">
        <v>7</v>
      </c>
      <c r="E90" s="173"/>
      <c r="F90" s="132">
        <v>14290</v>
      </c>
      <c r="G90" s="132">
        <v>13861</v>
      </c>
      <c r="H90" s="132">
        <v>429</v>
      </c>
      <c r="I90" s="33"/>
      <c r="J90" s="132">
        <v>0</v>
      </c>
      <c r="K90" s="132">
        <v>0</v>
      </c>
      <c r="L90" s="132">
        <v>0</v>
      </c>
      <c r="M90" s="33"/>
      <c r="N90" s="132">
        <v>0</v>
      </c>
      <c r="O90" s="132">
        <v>0</v>
      </c>
      <c r="P90" s="132">
        <v>0</v>
      </c>
      <c r="R90" s="132">
        <f t="shared" si="3"/>
        <v>14290</v>
      </c>
      <c r="S90" s="132">
        <f t="shared" si="4"/>
        <v>13861</v>
      </c>
      <c r="T90" s="132">
        <f t="shared" si="5"/>
        <v>429</v>
      </c>
    </row>
    <row r="91" spans="1:20" x14ac:dyDescent="0.2">
      <c r="A91" s="29">
        <v>4920</v>
      </c>
      <c r="B91" s="28" t="s">
        <v>72</v>
      </c>
      <c r="C91" s="27" t="s">
        <v>3</v>
      </c>
      <c r="D91" s="26">
        <v>10</v>
      </c>
      <c r="E91" s="173"/>
      <c r="F91" s="132">
        <v>0</v>
      </c>
      <c r="G91" s="132">
        <v>0</v>
      </c>
      <c r="H91" s="132">
        <v>0</v>
      </c>
      <c r="I91" s="33"/>
      <c r="J91" s="132">
        <v>693.2</v>
      </c>
      <c r="K91" s="132">
        <v>690</v>
      </c>
      <c r="L91" s="132">
        <v>3.2</v>
      </c>
      <c r="M91" s="33"/>
      <c r="N91" s="132">
        <v>6.26</v>
      </c>
      <c r="O91" s="132">
        <v>6.1</v>
      </c>
      <c r="P91" s="132">
        <v>0.16</v>
      </c>
      <c r="R91" s="132">
        <f t="shared" si="3"/>
        <v>699.46</v>
      </c>
      <c r="S91" s="132">
        <f t="shared" si="4"/>
        <v>696.1</v>
      </c>
      <c r="T91" s="132">
        <f t="shared" si="5"/>
        <v>3.3600000000000003</v>
      </c>
    </row>
    <row r="92" spans="1:20" x14ac:dyDescent="0.2">
      <c r="A92" s="29">
        <v>4950</v>
      </c>
      <c r="B92" s="28" t="s">
        <v>71</v>
      </c>
      <c r="C92" s="27" t="s">
        <v>3</v>
      </c>
      <c r="D92" s="26">
        <v>9</v>
      </c>
      <c r="E92" s="173"/>
      <c r="F92" s="132">
        <v>0</v>
      </c>
      <c r="G92" s="132">
        <v>0</v>
      </c>
      <c r="H92" s="132">
        <v>0</v>
      </c>
      <c r="I92" s="33"/>
      <c r="J92" s="132">
        <v>192.2</v>
      </c>
      <c r="K92" s="132">
        <v>192.2</v>
      </c>
      <c r="L92" s="132">
        <v>0</v>
      </c>
      <c r="M92" s="33"/>
      <c r="N92" s="132">
        <v>0</v>
      </c>
      <c r="O92" s="132">
        <v>0</v>
      </c>
      <c r="P92" s="132">
        <v>0</v>
      </c>
      <c r="R92" s="132">
        <f t="shared" si="3"/>
        <v>192.2</v>
      </c>
      <c r="S92" s="132">
        <f t="shared" si="4"/>
        <v>192.2</v>
      </c>
      <c r="T92" s="132">
        <f t="shared" si="5"/>
        <v>0</v>
      </c>
    </row>
    <row r="93" spans="1:20" x14ac:dyDescent="0.2">
      <c r="A93" s="29">
        <v>5050</v>
      </c>
      <c r="B93" s="28" t="s">
        <v>70</v>
      </c>
      <c r="C93" s="27" t="s">
        <v>6</v>
      </c>
      <c r="D93" s="26">
        <v>4</v>
      </c>
      <c r="E93" s="173"/>
      <c r="F93" s="132">
        <v>0</v>
      </c>
      <c r="G93" s="132">
        <v>0</v>
      </c>
      <c r="H93" s="132">
        <v>0</v>
      </c>
      <c r="I93" s="33"/>
      <c r="J93" s="132">
        <v>4271.01</v>
      </c>
      <c r="K93" s="132">
        <v>4271.01</v>
      </c>
      <c r="L93" s="132">
        <v>0</v>
      </c>
      <c r="M93" s="33"/>
      <c r="N93" s="132">
        <v>0</v>
      </c>
      <c r="O93" s="132">
        <v>0</v>
      </c>
      <c r="P93" s="132">
        <v>0</v>
      </c>
      <c r="R93" s="132">
        <f t="shared" si="3"/>
        <v>4271.01</v>
      </c>
      <c r="S93" s="132">
        <f t="shared" si="4"/>
        <v>4271.01</v>
      </c>
      <c r="T93" s="132">
        <f t="shared" si="5"/>
        <v>0</v>
      </c>
    </row>
    <row r="94" spans="1:20" x14ac:dyDescent="0.2">
      <c r="A94" s="37">
        <v>5150</v>
      </c>
      <c r="B94" s="36" t="s">
        <v>69</v>
      </c>
      <c r="C94" s="27" t="s">
        <v>8</v>
      </c>
      <c r="D94" s="26">
        <v>2</v>
      </c>
      <c r="E94" s="173"/>
      <c r="F94" s="132">
        <v>2240.69</v>
      </c>
      <c r="G94" s="132">
        <v>2120.8200000000002</v>
      </c>
      <c r="H94" s="132">
        <v>119.88000000000001</v>
      </c>
      <c r="I94" s="33"/>
      <c r="J94" s="132">
        <v>976.26</v>
      </c>
      <c r="K94" s="132">
        <v>976.26</v>
      </c>
      <c r="L94" s="132">
        <v>0</v>
      </c>
      <c r="M94" s="33"/>
      <c r="N94" s="132">
        <v>0</v>
      </c>
      <c r="O94" s="132">
        <v>0</v>
      </c>
      <c r="P94" s="132">
        <v>0</v>
      </c>
      <c r="R94" s="132">
        <f t="shared" si="3"/>
        <v>3216.95</v>
      </c>
      <c r="S94" s="132">
        <f t="shared" si="4"/>
        <v>3097.08</v>
      </c>
      <c r="T94" s="132">
        <f t="shared" si="5"/>
        <v>119.88000000000001</v>
      </c>
    </row>
    <row r="95" spans="1:20" x14ac:dyDescent="0.2">
      <c r="A95" s="29">
        <v>5200</v>
      </c>
      <c r="B95" s="28" t="s">
        <v>68</v>
      </c>
      <c r="C95" s="27" t="s">
        <v>8</v>
      </c>
      <c r="D95" s="26">
        <v>3</v>
      </c>
      <c r="E95" s="173"/>
      <c r="F95" s="132">
        <v>3452.94</v>
      </c>
      <c r="G95" s="132">
        <v>3268.21</v>
      </c>
      <c r="H95" s="132">
        <v>184.73999999999998</v>
      </c>
      <c r="I95" s="33"/>
      <c r="J95" s="132">
        <v>0</v>
      </c>
      <c r="K95" s="132">
        <v>0</v>
      </c>
      <c r="L95" s="132">
        <v>0</v>
      </c>
      <c r="M95" s="33"/>
      <c r="N95" s="132">
        <v>0</v>
      </c>
      <c r="O95" s="132">
        <v>0</v>
      </c>
      <c r="P95" s="132">
        <v>0</v>
      </c>
      <c r="R95" s="132">
        <f t="shared" si="3"/>
        <v>3452.94</v>
      </c>
      <c r="S95" s="132">
        <f t="shared" si="4"/>
        <v>3268.21</v>
      </c>
      <c r="T95" s="132">
        <f t="shared" si="5"/>
        <v>184.73999999999998</v>
      </c>
    </row>
    <row r="96" spans="1:20" x14ac:dyDescent="0.2">
      <c r="A96" s="29">
        <v>5270</v>
      </c>
      <c r="B96" s="28" t="s">
        <v>67</v>
      </c>
      <c r="C96" s="27" t="s">
        <v>3</v>
      </c>
      <c r="D96" s="26">
        <v>4</v>
      </c>
      <c r="E96" s="173"/>
      <c r="F96" s="132">
        <v>0</v>
      </c>
      <c r="G96" s="132">
        <v>0</v>
      </c>
      <c r="H96" s="132">
        <v>0</v>
      </c>
      <c r="I96" s="33"/>
      <c r="J96" s="132">
        <v>1953</v>
      </c>
      <c r="K96" s="132">
        <v>1953</v>
      </c>
      <c r="L96" s="132">
        <v>0</v>
      </c>
      <c r="M96" s="33"/>
      <c r="N96" s="132">
        <v>0</v>
      </c>
      <c r="O96" s="132">
        <v>0</v>
      </c>
      <c r="P96" s="132">
        <v>0</v>
      </c>
      <c r="R96" s="132">
        <f t="shared" si="3"/>
        <v>1953</v>
      </c>
      <c r="S96" s="132">
        <f t="shared" si="4"/>
        <v>1953</v>
      </c>
      <c r="T96" s="132">
        <f t="shared" si="5"/>
        <v>0</v>
      </c>
    </row>
    <row r="97" spans="1:20" x14ac:dyDescent="0.2">
      <c r="A97" s="29">
        <v>5300</v>
      </c>
      <c r="B97" s="28" t="s">
        <v>66</v>
      </c>
      <c r="C97" s="27" t="s">
        <v>3</v>
      </c>
      <c r="D97" s="26">
        <v>11</v>
      </c>
      <c r="E97" s="173"/>
      <c r="F97" s="132">
        <v>686</v>
      </c>
      <c r="G97" s="132">
        <v>644.36</v>
      </c>
      <c r="H97" s="132">
        <v>41.65</v>
      </c>
      <c r="I97" s="33"/>
      <c r="J97" s="132">
        <v>894.66</v>
      </c>
      <c r="K97" s="132">
        <v>894.66</v>
      </c>
      <c r="L97" s="132">
        <v>0</v>
      </c>
      <c r="M97" s="33"/>
      <c r="N97" s="132">
        <v>6.68</v>
      </c>
      <c r="O97" s="132">
        <v>6.68</v>
      </c>
      <c r="P97" s="132">
        <v>0</v>
      </c>
      <c r="R97" s="132">
        <f t="shared" si="3"/>
        <v>1587.34</v>
      </c>
      <c r="S97" s="132">
        <f t="shared" si="4"/>
        <v>1545.7</v>
      </c>
      <c r="T97" s="132">
        <f t="shared" si="5"/>
        <v>41.65</v>
      </c>
    </row>
    <row r="98" spans="1:20" x14ac:dyDescent="0.2">
      <c r="A98" s="29">
        <v>5350</v>
      </c>
      <c r="B98" s="28" t="s">
        <v>65</v>
      </c>
      <c r="C98" s="27" t="s">
        <v>8</v>
      </c>
      <c r="D98" s="26">
        <v>2</v>
      </c>
      <c r="E98" s="173"/>
      <c r="F98" s="132">
        <v>1036</v>
      </c>
      <c r="G98" s="132">
        <v>980.58</v>
      </c>
      <c r="H98" s="132">
        <v>55.43</v>
      </c>
      <c r="I98" s="33"/>
      <c r="J98" s="132">
        <v>804</v>
      </c>
      <c r="K98" s="132">
        <v>804</v>
      </c>
      <c r="L98" s="132">
        <v>0</v>
      </c>
      <c r="M98" s="33"/>
      <c r="N98" s="132">
        <v>0</v>
      </c>
      <c r="O98" s="132">
        <v>0</v>
      </c>
      <c r="P98" s="132">
        <v>0</v>
      </c>
      <c r="R98" s="132">
        <f t="shared" si="3"/>
        <v>1840</v>
      </c>
      <c r="S98" s="132">
        <f t="shared" si="4"/>
        <v>1784.58</v>
      </c>
      <c r="T98" s="132">
        <f t="shared" si="5"/>
        <v>55.43</v>
      </c>
    </row>
    <row r="99" spans="1:20" x14ac:dyDescent="0.2">
      <c r="A99" s="29">
        <v>5500</v>
      </c>
      <c r="B99" s="28" t="s">
        <v>64</v>
      </c>
      <c r="C99" s="27" t="s">
        <v>3</v>
      </c>
      <c r="D99" s="26">
        <v>10</v>
      </c>
      <c r="E99" s="173"/>
      <c r="F99" s="132">
        <v>0</v>
      </c>
      <c r="G99" s="132">
        <v>0</v>
      </c>
      <c r="H99" s="132">
        <v>0</v>
      </c>
      <c r="I99" s="33"/>
      <c r="J99" s="132">
        <v>800</v>
      </c>
      <c r="K99" s="132">
        <v>800</v>
      </c>
      <c r="L99" s="132">
        <v>0</v>
      </c>
      <c r="M99" s="33"/>
      <c r="N99" s="132">
        <v>0</v>
      </c>
      <c r="O99" s="132">
        <v>0</v>
      </c>
      <c r="P99" s="132">
        <v>0</v>
      </c>
      <c r="R99" s="132">
        <f t="shared" si="3"/>
        <v>800</v>
      </c>
      <c r="S99" s="132">
        <f t="shared" si="4"/>
        <v>800</v>
      </c>
      <c r="T99" s="132">
        <f t="shared" si="5"/>
        <v>0</v>
      </c>
    </row>
    <row r="100" spans="1:20" x14ac:dyDescent="0.2">
      <c r="A100" s="29">
        <v>5550</v>
      </c>
      <c r="B100" s="28" t="s">
        <v>63</v>
      </c>
      <c r="C100" s="27" t="s">
        <v>3</v>
      </c>
      <c r="D100" s="26">
        <v>9</v>
      </c>
      <c r="E100" s="173"/>
      <c r="F100" s="132">
        <v>0</v>
      </c>
      <c r="G100" s="132">
        <v>0</v>
      </c>
      <c r="H100" s="132">
        <v>0</v>
      </c>
      <c r="I100" s="33"/>
      <c r="J100" s="132">
        <v>0</v>
      </c>
      <c r="K100" s="132">
        <v>0</v>
      </c>
      <c r="L100" s="132">
        <v>0</v>
      </c>
      <c r="M100" s="33"/>
      <c r="N100" s="132">
        <v>0</v>
      </c>
      <c r="O100" s="132">
        <v>0</v>
      </c>
      <c r="P100" s="132">
        <v>0</v>
      </c>
      <c r="R100" s="132">
        <f t="shared" si="3"/>
        <v>0</v>
      </c>
      <c r="S100" s="132">
        <f t="shared" si="4"/>
        <v>0</v>
      </c>
      <c r="T100" s="132">
        <f t="shared" si="5"/>
        <v>0</v>
      </c>
    </row>
    <row r="101" spans="1:20" x14ac:dyDescent="0.2">
      <c r="A101" s="29">
        <v>5650</v>
      </c>
      <c r="B101" s="28" t="s">
        <v>62</v>
      </c>
      <c r="C101" s="27" t="s">
        <v>11</v>
      </c>
      <c r="D101" s="26">
        <v>11</v>
      </c>
      <c r="E101" s="173"/>
      <c r="F101" s="132">
        <v>1520.62</v>
      </c>
      <c r="G101" s="132">
        <v>1444.61</v>
      </c>
      <c r="H101" s="132">
        <v>76.010000000000005</v>
      </c>
      <c r="I101" s="33"/>
      <c r="J101" s="132">
        <v>467.06</v>
      </c>
      <c r="K101" s="132">
        <v>467.06</v>
      </c>
      <c r="L101" s="132">
        <v>0</v>
      </c>
      <c r="M101" s="33"/>
      <c r="N101" s="132">
        <v>6.56</v>
      </c>
      <c r="O101" s="132">
        <v>6.56</v>
      </c>
      <c r="P101" s="132">
        <v>0</v>
      </c>
      <c r="R101" s="132">
        <f t="shared" si="3"/>
        <v>1994.2399999999998</v>
      </c>
      <c r="S101" s="132">
        <f t="shared" si="4"/>
        <v>1918.2299999999998</v>
      </c>
      <c r="T101" s="132">
        <f t="shared" si="5"/>
        <v>76.010000000000005</v>
      </c>
    </row>
    <row r="102" spans="1:20" x14ac:dyDescent="0.2">
      <c r="A102" s="29">
        <v>5700</v>
      </c>
      <c r="B102" s="28" t="s">
        <v>61</v>
      </c>
      <c r="C102" s="27" t="s">
        <v>11</v>
      </c>
      <c r="D102" s="26">
        <v>11</v>
      </c>
      <c r="E102" s="173"/>
      <c r="F102" s="132">
        <v>2900</v>
      </c>
      <c r="G102" s="132">
        <v>2755</v>
      </c>
      <c r="H102" s="132">
        <v>145</v>
      </c>
      <c r="I102" s="33"/>
      <c r="J102" s="132">
        <v>226</v>
      </c>
      <c r="K102" s="132">
        <v>215</v>
      </c>
      <c r="L102" s="132">
        <v>11</v>
      </c>
      <c r="M102" s="33"/>
      <c r="N102" s="132">
        <v>0</v>
      </c>
      <c r="O102" s="132">
        <v>0</v>
      </c>
      <c r="P102" s="132">
        <v>0</v>
      </c>
      <c r="R102" s="132">
        <f t="shared" si="3"/>
        <v>3126</v>
      </c>
      <c r="S102" s="132">
        <f t="shared" si="4"/>
        <v>2970</v>
      </c>
      <c r="T102" s="132">
        <f t="shared" si="5"/>
        <v>156</v>
      </c>
    </row>
    <row r="103" spans="1:20" x14ac:dyDescent="0.2">
      <c r="A103" s="29">
        <v>5750</v>
      </c>
      <c r="B103" s="28" t="s">
        <v>60</v>
      </c>
      <c r="C103" s="27" t="s">
        <v>3</v>
      </c>
      <c r="D103" s="26">
        <v>11</v>
      </c>
      <c r="E103" s="173"/>
      <c r="F103" s="132">
        <v>509.85</v>
      </c>
      <c r="G103" s="132">
        <v>509.85</v>
      </c>
      <c r="H103" s="132">
        <v>0</v>
      </c>
      <c r="I103" s="33"/>
      <c r="J103" s="132">
        <v>41.36</v>
      </c>
      <c r="K103" s="132">
        <v>41.36</v>
      </c>
      <c r="L103" s="132">
        <v>0</v>
      </c>
      <c r="M103" s="33"/>
      <c r="N103" s="132">
        <v>0</v>
      </c>
      <c r="O103" s="132">
        <v>0</v>
      </c>
      <c r="P103" s="132">
        <v>0</v>
      </c>
      <c r="R103" s="132">
        <f t="shared" si="3"/>
        <v>551.21</v>
      </c>
      <c r="S103" s="132">
        <f t="shared" si="4"/>
        <v>551.21</v>
      </c>
      <c r="T103" s="132">
        <f t="shared" si="5"/>
        <v>0</v>
      </c>
    </row>
    <row r="104" spans="1:20" x14ac:dyDescent="0.2">
      <c r="A104" s="29">
        <v>5800</v>
      </c>
      <c r="B104" s="28" t="s">
        <v>59</v>
      </c>
      <c r="C104" s="27" t="s">
        <v>3</v>
      </c>
      <c r="D104" s="26">
        <v>10</v>
      </c>
      <c r="E104" s="173"/>
      <c r="F104" s="132">
        <v>0</v>
      </c>
      <c r="G104" s="132">
        <v>0</v>
      </c>
      <c r="H104" s="132">
        <v>0</v>
      </c>
      <c r="I104" s="33"/>
      <c r="J104" s="132">
        <v>0</v>
      </c>
      <c r="K104" s="132">
        <v>0</v>
      </c>
      <c r="L104" s="132">
        <v>0</v>
      </c>
      <c r="M104" s="33"/>
      <c r="N104" s="132">
        <v>0</v>
      </c>
      <c r="O104" s="132">
        <v>0</v>
      </c>
      <c r="P104" s="132">
        <v>0</v>
      </c>
      <c r="R104" s="132">
        <f t="shared" si="3"/>
        <v>0</v>
      </c>
      <c r="S104" s="132">
        <f t="shared" si="4"/>
        <v>0</v>
      </c>
      <c r="T104" s="132">
        <f t="shared" si="5"/>
        <v>0</v>
      </c>
    </row>
    <row r="105" spans="1:20" x14ac:dyDescent="0.2">
      <c r="A105" s="29">
        <v>5850</v>
      </c>
      <c r="B105" s="28" t="s">
        <v>58</v>
      </c>
      <c r="C105" s="27" t="s">
        <v>3</v>
      </c>
      <c r="D105" s="26">
        <v>10</v>
      </c>
      <c r="E105" s="173"/>
      <c r="F105" s="132">
        <v>0</v>
      </c>
      <c r="G105" s="132">
        <v>0</v>
      </c>
      <c r="H105" s="132">
        <v>0</v>
      </c>
      <c r="I105" s="33"/>
      <c r="J105" s="132">
        <v>1060</v>
      </c>
      <c r="K105" s="132">
        <v>1060</v>
      </c>
      <c r="L105" s="132">
        <v>0</v>
      </c>
      <c r="M105" s="33"/>
      <c r="N105" s="132">
        <v>0</v>
      </c>
      <c r="O105" s="132">
        <v>0</v>
      </c>
      <c r="P105" s="132">
        <v>0</v>
      </c>
      <c r="R105" s="132">
        <f t="shared" si="3"/>
        <v>1060</v>
      </c>
      <c r="S105" s="132">
        <f t="shared" si="4"/>
        <v>1060</v>
      </c>
      <c r="T105" s="132">
        <f t="shared" si="5"/>
        <v>0</v>
      </c>
    </row>
    <row r="106" spans="1:20" x14ac:dyDescent="0.2">
      <c r="A106" s="29">
        <v>5900</v>
      </c>
      <c r="B106" s="28" t="s">
        <v>57</v>
      </c>
      <c r="C106" s="27" t="s">
        <v>6</v>
      </c>
      <c r="D106" s="26">
        <v>5</v>
      </c>
      <c r="E106" s="173"/>
      <c r="F106" s="132">
        <v>12711</v>
      </c>
      <c r="G106" s="132">
        <v>12406</v>
      </c>
      <c r="H106" s="132">
        <v>305</v>
      </c>
      <c r="I106" s="33"/>
      <c r="J106" s="132">
        <v>1869</v>
      </c>
      <c r="K106" s="132">
        <v>1869</v>
      </c>
      <c r="L106" s="132">
        <v>0</v>
      </c>
      <c r="M106" s="33"/>
      <c r="N106" s="132">
        <v>0</v>
      </c>
      <c r="O106" s="132">
        <v>0</v>
      </c>
      <c r="P106" s="132">
        <v>0</v>
      </c>
      <c r="R106" s="132">
        <f t="shared" si="3"/>
        <v>14580</v>
      </c>
      <c r="S106" s="132">
        <f t="shared" si="4"/>
        <v>14275</v>
      </c>
      <c r="T106" s="132">
        <f t="shared" si="5"/>
        <v>305</v>
      </c>
    </row>
    <row r="107" spans="1:20" x14ac:dyDescent="0.2">
      <c r="A107" s="29">
        <v>5950</v>
      </c>
      <c r="B107" s="28" t="s">
        <v>56</v>
      </c>
      <c r="C107" s="27" t="s">
        <v>8</v>
      </c>
      <c r="D107" s="26">
        <v>2</v>
      </c>
      <c r="E107" s="173"/>
      <c r="F107" s="132">
        <v>1804</v>
      </c>
      <c r="G107" s="132">
        <v>1750</v>
      </c>
      <c r="H107" s="132">
        <v>54</v>
      </c>
      <c r="I107" s="33"/>
      <c r="J107" s="132">
        <v>0</v>
      </c>
      <c r="K107" s="132">
        <v>0</v>
      </c>
      <c r="L107" s="132">
        <v>0</v>
      </c>
      <c r="M107" s="33"/>
      <c r="N107" s="132">
        <v>0</v>
      </c>
      <c r="O107" s="132">
        <v>0</v>
      </c>
      <c r="P107" s="132">
        <v>0</v>
      </c>
      <c r="R107" s="132">
        <f t="shared" si="3"/>
        <v>1804</v>
      </c>
      <c r="S107" s="132">
        <f t="shared" si="4"/>
        <v>1750</v>
      </c>
      <c r="T107" s="132">
        <f t="shared" si="5"/>
        <v>54</v>
      </c>
    </row>
    <row r="108" spans="1:20" x14ac:dyDescent="0.2">
      <c r="A108" s="29">
        <v>6110</v>
      </c>
      <c r="B108" s="28" t="s">
        <v>55</v>
      </c>
      <c r="C108" s="27" t="s">
        <v>3</v>
      </c>
      <c r="D108" s="26">
        <v>10</v>
      </c>
      <c r="E108" s="173"/>
      <c r="F108" s="132">
        <v>0</v>
      </c>
      <c r="G108" s="132">
        <v>0</v>
      </c>
      <c r="H108" s="132">
        <v>0</v>
      </c>
      <c r="I108" s="33"/>
      <c r="J108" s="132">
        <v>0</v>
      </c>
      <c r="K108" s="132">
        <v>0</v>
      </c>
      <c r="L108" s="132">
        <v>0</v>
      </c>
      <c r="M108" s="33"/>
      <c r="N108" s="132">
        <v>0</v>
      </c>
      <c r="O108" s="132">
        <v>0</v>
      </c>
      <c r="P108" s="132">
        <v>0</v>
      </c>
      <c r="R108" s="132">
        <f t="shared" si="3"/>
        <v>0</v>
      </c>
      <c r="S108" s="132">
        <f t="shared" si="4"/>
        <v>0</v>
      </c>
      <c r="T108" s="132">
        <f t="shared" si="5"/>
        <v>0</v>
      </c>
    </row>
    <row r="109" spans="1:20" x14ac:dyDescent="0.2">
      <c r="A109" s="29">
        <v>6150</v>
      </c>
      <c r="B109" s="28" t="s">
        <v>54</v>
      </c>
      <c r="C109" s="27" t="s">
        <v>3</v>
      </c>
      <c r="D109" s="26">
        <v>4</v>
      </c>
      <c r="E109" s="173"/>
      <c r="F109" s="132">
        <v>4276.54</v>
      </c>
      <c r="G109" s="132">
        <v>4263.24</v>
      </c>
      <c r="H109" s="132">
        <v>13.3</v>
      </c>
      <c r="I109" s="33"/>
      <c r="J109" s="132">
        <v>5832.4</v>
      </c>
      <c r="K109" s="132">
        <v>5832.4</v>
      </c>
      <c r="L109" s="132">
        <v>0</v>
      </c>
      <c r="M109" s="33"/>
      <c r="N109" s="132">
        <v>14.76</v>
      </c>
      <c r="O109" s="132">
        <v>14.76</v>
      </c>
      <c r="P109" s="132">
        <v>0</v>
      </c>
      <c r="R109" s="132">
        <f t="shared" si="3"/>
        <v>10123.699999999999</v>
      </c>
      <c r="S109" s="132">
        <f t="shared" si="4"/>
        <v>10110.4</v>
      </c>
      <c r="T109" s="132">
        <f t="shared" si="5"/>
        <v>13.3</v>
      </c>
    </row>
    <row r="110" spans="1:20" x14ac:dyDescent="0.2">
      <c r="A110" s="29">
        <v>6180</v>
      </c>
      <c r="B110" s="28" t="s">
        <v>53</v>
      </c>
      <c r="C110" s="27" t="s">
        <v>3</v>
      </c>
      <c r="D110" s="26">
        <v>11</v>
      </c>
      <c r="E110" s="173"/>
      <c r="F110" s="132">
        <v>168</v>
      </c>
      <c r="G110" s="132">
        <v>157.81</v>
      </c>
      <c r="H110" s="132">
        <v>10.199999999999999</v>
      </c>
      <c r="I110" s="33"/>
      <c r="J110" s="132">
        <v>786.4</v>
      </c>
      <c r="K110" s="132">
        <v>786.4</v>
      </c>
      <c r="L110" s="132">
        <v>0</v>
      </c>
      <c r="M110" s="33"/>
      <c r="N110" s="132">
        <v>0</v>
      </c>
      <c r="O110" s="132">
        <v>0</v>
      </c>
      <c r="P110" s="132">
        <v>0</v>
      </c>
      <c r="R110" s="132">
        <f t="shared" si="3"/>
        <v>954.4</v>
      </c>
      <c r="S110" s="132">
        <f t="shared" si="4"/>
        <v>944.21</v>
      </c>
      <c r="T110" s="132">
        <f t="shared" si="5"/>
        <v>10.199999999999999</v>
      </c>
    </row>
    <row r="111" spans="1:20" x14ac:dyDescent="0.2">
      <c r="A111" s="29">
        <v>6200</v>
      </c>
      <c r="B111" s="28" t="s">
        <v>52</v>
      </c>
      <c r="C111" s="27" t="s">
        <v>3</v>
      </c>
      <c r="D111" s="26">
        <v>11</v>
      </c>
      <c r="E111" s="173"/>
      <c r="F111" s="132">
        <v>0</v>
      </c>
      <c r="G111" s="132">
        <v>0</v>
      </c>
      <c r="H111" s="132">
        <v>0</v>
      </c>
      <c r="I111" s="33"/>
      <c r="J111" s="132">
        <v>0</v>
      </c>
      <c r="K111" s="132">
        <v>0</v>
      </c>
      <c r="L111" s="132">
        <v>0</v>
      </c>
      <c r="M111" s="33"/>
      <c r="N111" s="132">
        <v>6.88</v>
      </c>
      <c r="O111" s="132">
        <v>0</v>
      </c>
      <c r="P111" s="132">
        <v>6.88</v>
      </c>
      <c r="R111" s="132">
        <f t="shared" si="3"/>
        <v>6.88</v>
      </c>
      <c r="S111" s="132">
        <f t="shared" si="4"/>
        <v>0</v>
      </c>
      <c r="T111" s="132">
        <f t="shared" si="5"/>
        <v>6.88</v>
      </c>
    </row>
    <row r="112" spans="1:20" x14ac:dyDescent="0.2">
      <c r="A112" s="29">
        <v>6250</v>
      </c>
      <c r="B112" s="28" t="s">
        <v>51</v>
      </c>
      <c r="C112" s="27" t="s">
        <v>8</v>
      </c>
      <c r="D112" s="26">
        <v>3</v>
      </c>
      <c r="E112" s="173"/>
      <c r="F112" s="132">
        <v>11571</v>
      </c>
      <c r="G112" s="132">
        <v>10951.960000000001</v>
      </c>
      <c r="H112" s="132">
        <v>619.04999999999995</v>
      </c>
      <c r="I112" s="33"/>
      <c r="J112" s="132">
        <v>0</v>
      </c>
      <c r="K112" s="132">
        <v>0</v>
      </c>
      <c r="L112" s="132">
        <v>0</v>
      </c>
      <c r="M112" s="33"/>
      <c r="N112" s="132">
        <v>0</v>
      </c>
      <c r="O112" s="132">
        <v>0</v>
      </c>
      <c r="P112" s="132">
        <v>0</v>
      </c>
      <c r="R112" s="132">
        <f t="shared" si="3"/>
        <v>11571</v>
      </c>
      <c r="S112" s="132">
        <f t="shared" si="4"/>
        <v>10951.960000000001</v>
      </c>
      <c r="T112" s="132">
        <f t="shared" si="5"/>
        <v>619.04999999999995</v>
      </c>
    </row>
    <row r="113" spans="1:20" x14ac:dyDescent="0.2">
      <c r="A113" s="29">
        <v>6350</v>
      </c>
      <c r="B113" s="28" t="s">
        <v>50</v>
      </c>
      <c r="C113" s="27" t="s">
        <v>8</v>
      </c>
      <c r="D113" s="26">
        <v>7</v>
      </c>
      <c r="E113" s="173"/>
      <c r="F113" s="132">
        <v>29690</v>
      </c>
      <c r="G113" s="132">
        <v>27569</v>
      </c>
      <c r="H113" s="132">
        <v>2121</v>
      </c>
      <c r="I113" s="33"/>
      <c r="J113" s="132">
        <v>0</v>
      </c>
      <c r="K113" s="132">
        <v>0</v>
      </c>
      <c r="L113" s="132">
        <v>0</v>
      </c>
      <c r="M113" s="33"/>
      <c r="N113" s="132">
        <v>0</v>
      </c>
      <c r="O113" s="132">
        <v>0</v>
      </c>
      <c r="P113" s="132">
        <v>0</v>
      </c>
      <c r="R113" s="132">
        <f t="shared" si="3"/>
        <v>29690</v>
      </c>
      <c r="S113" s="132">
        <f t="shared" si="4"/>
        <v>27569</v>
      </c>
      <c r="T113" s="132">
        <f t="shared" si="5"/>
        <v>2121</v>
      </c>
    </row>
    <row r="114" spans="1:20" x14ac:dyDescent="0.2">
      <c r="A114" s="29">
        <v>6370</v>
      </c>
      <c r="B114" s="28" t="s">
        <v>49</v>
      </c>
      <c r="C114" s="27" t="s">
        <v>8</v>
      </c>
      <c r="D114" s="26">
        <v>2</v>
      </c>
      <c r="E114" s="173"/>
      <c r="F114" s="132">
        <v>3491.67</v>
      </c>
      <c r="G114" s="132">
        <v>3304.8700000000003</v>
      </c>
      <c r="H114" s="132">
        <v>186.81</v>
      </c>
      <c r="I114" s="33"/>
      <c r="J114" s="132">
        <v>3703.88</v>
      </c>
      <c r="K114" s="132">
        <v>3703.88</v>
      </c>
      <c r="L114" s="132">
        <v>0</v>
      </c>
      <c r="M114" s="33"/>
      <c r="N114" s="132">
        <v>3703</v>
      </c>
      <c r="O114" s="132">
        <v>3703</v>
      </c>
      <c r="P114" s="132">
        <v>0</v>
      </c>
      <c r="R114" s="132">
        <f t="shared" si="3"/>
        <v>10898.55</v>
      </c>
      <c r="S114" s="132">
        <f t="shared" si="4"/>
        <v>10711.75</v>
      </c>
      <c r="T114" s="132">
        <f t="shared" si="5"/>
        <v>186.81</v>
      </c>
    </row>
    <row r="115" spans="1:20" x14ac:dyDescent="0.2">
      <c r="A115" s="29">
        <v>6400</v>
      </c>
      <c r="B115" s="28" t="s">
        <v>48</v>
      </c>
      <c r="C115" s="27" t="s">
        <v>6</v>
      </c>
      <c r="D115" s="26">
        <v>4</v>
      </c>
      <c r="E115" s="173"/>
      <c r="F115" s="132">
        <v>0</v>
      </c>
      <c r="G115" s="132">
        <v>0</v>
      </c>
      <c r="H115" s="132">
        <v>0</v>
      </c>
      <c r="I115" s="33"/>
      <c r="J115" s="132">
        <v>3575.94</v>
      </c>
      <c r="K115" s="132">
        <v>3575.94</v>
      </c>
      <c r="L115" s="132">
        <v>0</v>
      </c>
      <c r="M115" s="33"/>
      <c r="N115" s="132">
        <v>162.19999999999999</v>
      </c>
      <c r="O115" s="132">
        <v>162.19999999999999</v>
      </c>
      <c r="P115" s="132">
        <v>0</v>
      </c>
      <c r="R115" s="132">
        <f t="shared" si="3"/>
        <v>3738.14</v>
      </c>
      <c r="S115" s="132">
        <f t="shared" si="4"/>
        <v>3738.14</v>
      </c>
      <c r="T115" s="132">
        <f t="shared" si="5"/>
        <v>0</v>
      </c>
    </row>
    <row r="116" spans="1:20" x14ac:dyDescent="0.2">
      <c r="A116" s="29">
        <v>6470</v>
      </c>
      <c r="B116" s="28" t="s">
        <v>47</v>
      </c>
      <c r="C116" s="27" t="s">
        <v>3</v>
      </c>
      <c r="D116" s="26">
        <v>4</v>
      </c>
      <c r="E116" s="173"/>
      <c r="F116" s="132">
        <v>2008</v>
      </c>
      <c r="G116" s="132">
        <v>1886.12</v>
      </c>
      <c r="H116" s="132">
        <v>121.89</v>
      </c>
      <c r="I116" s="33"/>
      <c r="J116" s="132">
        <v>2584.6</v>
      </c>
      <c r="K116" s="132">
        <v>2584.6</v>
      </c>
      <c r="L116" s="132">
        <v>0</v>
      </c>
      <c r="M116" s="33"/>
      <c r="N116" s="132">
        <v>3</v>
      </c>
      <c r="O116" s="132">
        <v>3</v>
      </c>
      <c r="P116" s="132">
        <v>0</v>
      </c>
      <c r="R116" s="132">
        <f t="shared" si="3"/>
        <v>4595.6000000000004</v>
      </c>
      <c r="S116" s="132">
        <f t="shared" si="4"/>
        <v>4473.7199999999993</v>
      </c>
      <c r="T116" s="132">
        <f t="shared" si="5"/>
        <v>121.89</v>
      </c>
    </row>
    <row r="117" spans="1:20" x14ac:dyDescent="0.2">
      <c r="A117" s="29">
        <v>6550</v>
      </c>
      <c r="B117" s="28" t="s">
        <v>46</v>
      </c>
      <c r="C117" s="27" t="s">
        <v>8</v>
      </c>
      <c r="D117" s="26">
        <v>3</v>
      </c>
      <c r="E117" s="173"/>
      <c r="F117" s="132">
        <v>6171</v>
      </c>
      <c r="G117" s="132">
        <v>6047</v>
      </c>
      <c r="H117" s="132">
        <v>124</v>
      </c>
      <c r="I117" s="33"/>
      <c r="J117" s="132">
        <v>290</v>
      </c>
      <c r="K117" s="132">
        <v>290</v>
      </c>
      <c r="L117" s="132">
        <v>0</v>
      </c>
      <c r="M117" s="33"/>
      <c r="N117" s="132">
        <v>0</v>
      </c>
      <c r="O117" s="132">
        <v>0</v>
      </c>
      <c r="P117" s="132">
        <v>0</v>
      </c>
      <c r="R117" s="132">
        <f t="shared" si="3"/>
        <v>6461</v>
      </c>
      <c r="S117" s="132">
        <f t="shared" si="4"/>
        <v>6337</v>
      </c>
      <c r="T117" s="132">
        <f t="shared" si="5"/>
        <v>124</v>
      </c>
    </row>
    <row r="118" spans="1:20" x14ac:dyDescent="0.2">
      <c r="A118" s="29">
        <v>6610</v>
      </c>
      <c r="B118" s="28" t="s">
        <v>45</v>
      </c>
      <c r="C118" s="27" t="s">
        <v>11</v>
      </c>
      <c r="D118" s="26">
        <v>4</v>
      </c>
      <c r="E118" s="173"/>
      <c r="F118" s="132">
        <v>1330.39</v>
      </c>
      <c r="G118" s="132">
        <v>1249.6400000000001</v>
      </c>
      <c r="H118" s="132">
        <v>80.760000000000005</v>
      </c>
      <c r="I118" s="33"/>
      <c r="J118" s="132">
        <v>207.47</v>
      </c>
      <c r="K118" s="132">
        <v>207.47</v>
      </c>
      <c r="L118" s="132">
        <v>0</v>
      </c>
      <c r="M118" s="33"/>
      <c r="N118" s="132">
        <v>0</v>
      </c>
      <c r="O118" s="132">
        <v>0</v>
      </c>
      <c r="P118" s="132">
        <v>0</v>
      </c>
      <c r="R118" s="132">
        <f t="shared" si="3"/>
        <v>1537.8600000000001</v>
      </c>
      <c r="S118" s="132">
        <f t="shared" si="4"/>
        <v>1457.1100000000001</v>
      </c>
      <c r="T118" s="132">
        <f t="shared" si="5"/>
        <v>80.760000000000005</v>
      </c>
    </row>
    <row r="119" spans="1:20" x14ac:dyDescent="0.2">
      <c r="A119" s="29">
        <v>6650</v>
      </c>
      <c r="B119" s="28" t="s">
        <v>44</v>
      </c>
      <c r="C119" s="27" t="s">
        <v>8</v>
      </c>
      <c r="D119" s="26">
        <v>3</v>
      </c>
      <c r="E119" s="173"/>
      <c r="F119" s="132">
        <v>0</v>
      </c>
      <c r="G119" s="132">
        <v>0</v>
      </c>
      <c r="H119" s="132">
        <v>0</v>
      </c>
      <c r="I119" s="33"/>
      <c r="J119" s="132">
        <v>62</v>
      </c>
      <c r="K119" s="132">
        <v>62</v>
      </c>
      <c r="L119" s="132">
        <v>0</v>
      </c>
      <c r="M119" s="33"/>
      <c r="N119" s="132">
        <v>0</v>
      </c>
      <c r="O119" s="132">
        <v>0</v>
      </c>
      <c r="P119" s="132">
        <v>0</v>
      </c>
      <c r="R119" s="132">
        <f t="shared" si="3"/>
        <v>62</v>
      </c>
      <c r="S119" s="132">
        <f t="shared" si="4"/>
        <v>62</v>
      </c>
      <c r="T119" s="132">
        <f t="shared" si="5"/>
        <v>0</v>
      </c>
    </row>
    <row r="120" spans="1:20" x14ac:dyDescent="0.2">
      <c r="A120" s="37">
        <v>6700</v>
      </c>
      <c r="B120" s="36" t="s">
        <v>43</v>
      </c>
      <c r="C120" s="27" t="s">
        <v>8</v>
      </c>
      <c r="D120" s="26">
        <v>3</v>
      </c>
      <c r="E120" s="173"/>
      <c r="F120" s="132">
        <v>8404.9599999999991</v>
      </c>
      <c r="G120" s="132">
        <v>8278.9599999999991</v>
      </c>
      <c r="H120" s="132">
        <v>126</v>
      </c>
      <c r="I120" s="33"/>
      <c r="J120" s="132">
        <v>0</v>
      </c>
      <c r="K120" s="132">
        <v>0</v>
      </c>
      <c r="L120" s="132">
        <v>0</v>
      </c>
      <c r="M120" s="33"/>
      <c r="N120" s="132">
        <v>158</v>
      </c>
      <c r="O120" s="132">
        <v>158</v>
      </c>
      <c r="P120" s="132">
        <v>0</v>
      </c>
      <c r="R120" s="132">
        <f t="shared" si="3"/>
        <v>8562.9599999999991</v>
      </c>
      <c r="S120" s="132">
        <f t="shared" si="4"/>
        <v>8436.9599999999991</v>
      </c>
      <c r="T120" s="132">
        <f t="shared" si="5"/>
        <v>126</v>
      </c>
    </row>
    <row r="121" spans="1:20" x14ac:dyDescent="0.2">
      <c r="A121" s="29">
        <v>6900</v>
      </c>
      <c r="B121" s="35" t="s">
        <v>42</v>
      </c>
      <c r="C121" s="27" t="s">
        <v>6</v>
      </c>
      <c r="D121" s="26">
        <v>4</v>
      </c>
      <c r="E121" s="173"/>
      <c r="F121" s="132">
        <v>8110.04</v>
      </c>
      <c r="G121" s="132">
        <v>8061.32</v>
      </c>
      <c r="H121" s="132">
        <v>48.72</v>
      </c>
      <c r="I121" s="33"/>
      <c r="J121" s="132">
        <v>4594.3999999999996</v>
      </c>
      <c r="K121" s="132">
        <v>4594.3999999999996</v>
      </c>
      <c r="L121" s="132">
        <v>0</v>
      </c>
      <c r="M121" s="33"/>
      <c r="N121" s="132">
        <v>4</v>
      </c>
      <c r="O121" s="132">
        <v>4</v>
      </c>
      <c r="P121" s="132">
        <v>0</v>
      </c>
      <c r="R121" s="132">
        <f t="shared" si="3"/>
        <v>12708.439999999999</v>
      </c>
      <c r="S121" s="132">
        <f t="shared" si="4"/>
        <v>12659.72</v>
      </c>
      <c r="T121" s="132">
        <f t="shared" si="5"/>
        <v>48.72</v>
      </c>
    </row>
    <row r="122" spans="1:20" x14ac:dyDescent="0.2">
      <c r="A122" s="29">
        <v>6950</v>
      </c>
      <c r="B122" s="28" t="s">
        <v>41</v>
      </c>
      <c r="C122" s="27" t="s">
        <v>6</v>
      </c>
      <c r="D122" s="26">
        <v>5</v>
      </c>
      <c r="E122" s="173"/>
      <c r="F122" s="132">
        <v>0</v>
      </c>
      <c r="G122" s="132">
        <v>0</v>
      </c>
      <c r="H122" s="132">
        <v>0</v>
      </c>
      <c r="I122" s="33"/>
      <c r="J122" s="132">
        <v>5849.1</v>
      </c>
      <c r="K122" s="132">
        <v>5849.1</v>
      </c>
      <c r="L122" s="132">
        <v>0</v>
      </c>
      <c r="M122" s="33"/>
      <c r="N122" s="132">
        <v>4207.18</v>
      </c>
      <c r="O122" s="132">
        <v>4207.18</v>
      </c>
      <c r="P122" s="132">
        <v>0</v>
      </c>
      <c r="R122" s="132">
        <f t="shared" si="3"/>
        <v>10056.280000000001</v>
      </c>
      <c r="S122" s="132">
        <f t="shared" si="4"/>
        <v>10056.280000000001</v>
      </c>
      <c r="T122" s="132">
        <f t="shared" si="5"/>
        <v>0</v>
      </c>
    </row>
    <row r="123" spans="1:20" x14ac:dyDescent="0.2">
      <c r="A123" s="29">
        <v>7000</v>
      </c>
      <c r="B123" s="28" t="s">
        <v>40</v>
      </c>
      <c r="C123" s="27" t="s">
        <v>11</v>
      </c>
      <c r="D123" s="26">
        <v>4</v>
      </c>
      <c r="E123" s="173"/>
      <c r="F123" s="132">
        <v>0</v>
      </c>
      <c r="G123" s="132">
        <v>0</v>
      </c>
      <c r="H123" s="132">
        <v>0</v>
      </c>
      <c r="I123" s="33"/>
      <c r="J123" s="132">
        <v>779</v>
      </c>
      <c r="K123" s="132">
        <v>779</v>
      </c>
      <c r="L123" s="132">
        <v>0</v>
      </c>
      <c r="M123" s="33"/>
      <c r="N123" s="132">
        <v>13.3</v>
      </c>
      <c r="O123" s="132">
        <v>13.3</v>
      </c>
      <c r="P123" s="132">
        <v>0</v>
      </c>
      <c r="R123" s="132">
        <f t="shared" si="3"/>
        <v>792.3</v>
      </c>
      <c r="S123" s="132">
        <f t="shared" si="4"/>
        <v>792.3</v>
      </c>
      <c r="T123" s="132">
        <f t="shared" si="5"/>
        <v>0</v>
      </c>
    </row>
    <row r="124" spans="1:20" x14ac:dyDescent="0.2">
      <c r="A124" s="29">
        <v>7050</v>
      </c>
      <c r="B124" s="28" t="s">
        <v>39</v>
      </c>
      <c r="C124" s="27" t="s">
        <v>3</v>
      </c>
      <c r="D124" s="26">
        <v>10</v>
      </c>
      <c r="E124" s="173"/>
      <c r="F124" s="132">
        <v>0</v>
      </c>
      <c r="G124" s="132">
        <v>0</v>
      </c>
      <c r="H124" s="132">
        <v>0</v>
      </c>
      <c r="I124" s="33"/>
      <c r="J124" s="132">
        <v>522.72</v>
      </c>
      <c r="K124" s="132">
        <v>322.72000000000003</v>
      </c>
      <c r="L124" s="132">
        <v>200</v>
      </c>
      <c r="M124" s="33"/>
      <c r="N124" s="132">
        <v>0</v>
      </c>
      <c r="O124" s="132">
        <v>0</v>
      </c>
      <c r="P124" s="132">
        <v>0</v>
      </c>
      <c r="R124" s="132">
        <f t="shared" si="3"/>
        <v>522.72</v>
      </c>
      <c r="S124" s="132">
        <f t="shared" si="4"/>
        <v>322.72000000000003</v>
      </c>
      <c r="T124" s="132">
        <f t="shared" si="5"/>
        <v>200</v>
      </c>
    </row>
    <row r="125" spans="1:20" x14ac:dyDescent="0.2">
      <c r="A125" s="29">
        <v>7100</v>
      </c>
      <c r="B125" s="28" t="s">
        <v>38</v>
      </c>
      <c r="C125" s="27" t="s">
        <v>8</v>
      </c>
      <c r="D125" s="26">
        <v>2</v>
      </c>
      <c r="E125" s="173"/>
      <c r="F125" s="132">
        <v>1691</v>
      </c>
      <c r="G125" s="132">
        <v>1600.54</v>
      </c>
      <c r="H125" s="132">
        <v>90.47</v>
      </c>
      <c r="I125" s="33"/>
      <c r="J125" s="132">
        <v>0</v>
      </c>
      <c r="K125" s="132">
        <v>0</v>
      </c>
      <c r="L125" s="132">
        <v>0</v>
      </c>
      <c r="M125" s="33"/>
      <c r="N125" s="132">
        <v>0</v>
      </c>
      <c r="O125" s="132">
        <v>0</v>
      </c>
      <c r="P125" s="132">
        <v>0</v>
      </c>
      <c r="R125" s="132">
        <f t="shared" si="3"/>
        <v>1691</v>
      </c>
      <c r="S125" s="132">
        <f t="shared" si="4"/>
        <v>1600.54</v>
      </c>
      <c r="T125" s="132">
        <f t="shared" si="5"/>
        <v>90.47</v>
      </c>
    </row>
    <row r="126" spans="1:20" x14ac:dyDescent="0.2">
      <c r="A126" s="29">
        <v>7150</v>
      </c>
      <c r="B126" s="28" t="s">
        <v>37</v>
      </c>
      <c r="C126" s="27" t="s">
        <v>8</v>
      </c>
      <c r="D126" s="26">
        <v>3</v>
      </c>
      <c r="E126" s="173"/>
      <c r="F126" s="132">
        <v>26156</v>
      </c>
      <c r="G126" s="132">
        <v>24756.66</v>
      </c>
      <c r="H126" s="132">
        <v>1399.35</v>
      </c>
      <c r="I126" s="33"/>
      <c r="J126" s="132">
        <v>0</v>
      </c>
      <c r="K126" s="132">
        <v>0</v>
      </c>
      <c r="L126" s="132">
        <v>0</v>
      </c>
      <c r="M126" s="33"/>
      <c r="N126" s="132">
        <v>0</v>
      </c>
      <c r="O126" s="132">
        <v>0</v>
      </c>
      <c r="P126" s="132">
        <v>0</v>
      </c>
      <c r="R126" s="132">
        <f t="shared" si="3"/>
        <v>26156</v>
      </c>
      <c r="S126" s="132">
        <f t="shared" si="4"/>
        <v>24756.66</v>
      </c>
      <c r="T126" s="132">
        <f t="shared" si="5"/>
        <v>1399.35</v>
      </c>
    </row>
    <row r="127" spans="1:20" x14ac:dyDescent="0.2">
      <c r="A127" s="29">
        <v>7210</v>
      </c>
      <c r="B127" s="28" t="s">
        <v>36</v>
      </c>
      <c r="C127" s="27" t="s">
        <v>8</v>
      </c>
      <c r="D127" s="26">
        <v>1</v>
      </c>
      <c r="E127" s="173"/>
      <c r="F127" s="132">
        <v>2151.6</v>
      </c>
      <c r="G127" s="132">
        <v>2036.49</v>
      </c>
      <c r="H127" s="132">
        <v>115.12</v>
      </c>
      <c r="I127" s="33"/>
      <c r="J127" s="132">
        <v>0</v>
      </c>
      <c r="K127" s="132">
        <v>0</v>
      </c>
      <c r="L127" s="132">
        <v>0</v>
      </c>
      <c r="M127" s="33"/>
      <c r="N127" s="132">
        <v>0</v>
      </c>
      <c r="O127" s="132">
        <v>0</v>
      </c>
      <c r="P127" s="132">
        <v>0</v>
      </c>
      <c r="R127" s="132">
        <f t="shared" si="3"/>
        <v>2151.6</v>
      </c>
      <c r="S127" s="132">
        <f t="shared" si="4"/>
        <v>2036.49</v>
      </c>
      <c r="T127" s="132">
        <f t="shared" si="5"/>
        <v>115.12</v>
      </c>
    </row>
    <row r="128" spans="1:20" x14ac:dyDescent="0.2">
      <c r="A128" s="29">
        <v>7310</v>
      </c>
      <c r="B128" s="28" t="s">
        <v>35</v>
      </c>
      <c r="C128" s="27" t="s">
        <v>3</v>
      </c>
      <c r="D128" s="26">
        <v>4</v>
      </c>
      <c r="E128" s="173"/>
      <c r="F128" s="132">
        <v>3535.76</v>
      </c>
      <c r="G128" s="132">
        <v>3321.1400000000003</v>
      </c>
      <c r="H128" s="132">
        <v>214.63</v>
      </c>
      <c r="I128" s="33"/>
      <c r="J128" s="132">
        <v>4782</v>
      </c>
      <c r="K128" s="132">
        <v>4782</v>
      </c>
      <c r="L128" s="132">
        <v>0</v>
      </c>
      <c r="M128" s="33"/>
      <c r="N128" s="132">
        <v>0</v>
      </c>
      <c r="O128" s="132">
        <v>0</v>
      </c>
      <c r="P128" s="132">
        <v>0</v>
      </c>
      <c r="R128" s="132">
        <f t="shared" si="3"/>
        <v>8317.76</v>
      </c>
      <c r="S128" s="132">
        <f t="shared" si="4"/>
        <v>8103.14</v>
      </c>
      <c r="T128" s="132">
        <f t="shared" si="5"/>
        <v>214.63</v>
      </c>
    </row>
    <row r="129" spans="1:20" x14ac:dyDescent="0.2">
      <c r="A129" s="29">
        <v>7350</v>
      </c>
      <c r="B129" s="28" t="s">
        <v>34</v>
      </c>
      <c r="C129" s="27" t="s">
        <v>3</v>
      </c>
      <c r="D129" s="26">
        <v>10</v>
      </c>
      <c r="E129" s="173"/>
      <c r="F129" s="132">
        <v>0</v>
      </c>
      <c r="G129" s="132">
        <v>0</v>
      </c>
      <c r="H129" s="132">
        <v>0</v>
      </c>
      <c r="I129" s="33"/>
      <c r="J129" s="132">
        <v>50</v>
      </c>
      <c r="K129" s="132">
        <v>50</v>
      </c>
      <c r="L129" s="132">
        <v>0</v>
      </c>
      <c r="M129" s="33"/>
      <c r="N129" s="132">
        <v>0</v>
      </c>
      <c r="O129" s="132">
        <v>0</v>
      </c>
      <c r="P129" s="132">
        <v>0</v>
      </c>
      <c r="R129" s="132">
        <f t="shared" si="3"/>
        <v>50</v>
      </c>
      <c r="S129" s="132">
        <f t="shared" si="4"/>
        <v>50</v>
      </c>
      <c r="T129" s="132">
        <f t="shared" si="5"/>
        <v>0</v>
      </c>
    </row>
    <row r="130" spans="1:20" x14ac:dyDescent="0.2">
      <c r="A130" s="29">
        <v>7400</v>
      </c>
      <c r="B130" s="28" t="s">
        <v>33</v>
      </c>
      <c r="C130" s="27" t="s">
        <v>3</v>
      </c>
      <c r="D130" s="26">
        <v>10</v>
      </c>
      <c r="E130" s="173"/>
      <c r="F130" s="132">
        <v>0</v>
      </c>
      <c r="G130" s="132">
        <v>0</v>
      </c>
      <c r="H130" s="132">
        <v>0</v>
      </c>
      <c r="I130" s="33"/>
      <c r="J130" s="132">
        <v>1900</v>
      </c>
      <c r="K130" s="132">
        <v>1900</v>
      </c>
      <c r="L130" s="132">
        <v>0</v>
      </c>
      <c r="M130" s="33"/>
      <c r="N130" s="132">
        <v>0</v>
      </c>
      <c r="O130" s="132">
        <v>0</v>
      </c>
      <c r="P130" s="132">
        <v>0</v>
      </c>
      <c r="R130" s="132">
        <f t="shared" si="3"/>
        <v>1900</v>
      </c>
      <c r="S130" s="132">
        <f t="shared" si="4"/>
        <v>1900</v>
      </c>
      <c r="T130" s="132">
        <f t="shared" si="5"/>
        <v>0</v>
      </c>
    </row>
    <row r="131" spans="1:20" x14ac:dyDescent="0.2">
      <c r="A131" s="29">
        <v>7450</v>
      </c>
      <c r="B131" s="28" t="s">
        <v>32</v>
      </c>
      <c r="C131" s="27" t="s">
        <v>3</v>
      </c>
      <c r="D131" s="26">
        <v>9</v>
      </c>
      <c r="E131" s="173"/>
      <c r="F131" s="132">
        <v>0</v>
      </c>
      <c r="G131" s="132">
        <v>0</v>
      </c>
      <c r="H131" s="132">
        <v>0</v>
      </c>
      <c r="I131" s="33"/>
      <c r="J131" s="132">
        <v>0</v>
      </c>
      <c r="K131" s="132">
        <v>0</v>
      </c>
      <c r="L131" s="132">
        <v>0</v>
      </c>
      <c r="M131" s="33"/>
      <c r="N131" s="132">
        <v>0</v>
      </c>
      <c r="O131" s="132">
        <v>0</v>
      </c>
      <c r="P131" s="132">
        <v>0</v>
      </c>
      <c r="R131" s="132">
        <f t="shared" si="3"/>
        <v>0</v>
      </c>
      <c r="S131" s="132">
        <f t="shared" si="4"/>
        <v>0</v>
      </c>
      <c r="T131" s="132">
        <f t="shared" si="5"/>
        <v>0</v>
      </c>
    </row>
    <row r="132" spans="1:20" x14ac:dyDescent="0.2">
      <c r="A132" s="29">
        <v>7510</v>
      </c>
      <c r="B132" s="28" t="s">
        <v>31</v>
      </c>
      <c r="C132" s="27" t="s">
        <v>3</v>
      </c>
      <c r="D132" s="26">
        <v>11</v>
      </c>
      <c r="E132" s="173"/>
      <c r="F132" s="132">
        <v>0</v>
      </c>
      <c r="G132" s="132">
        <v>0</v>
      </c>
      <c r="H132" s="132">
        <v>0</v>
      </c>
      <c r="I132" s="33"/>
      <c r="J132" s="132">
        <v>2000</v>
      </c>
      <c r="K132" s="132">
        <v>2000</v>
      </c>
      <c r="L132" s="132">
        <v>0</v>
      </c>
      <c r="M132" s="33"/>
      <c r="N132" s="132">
        <v>0</v>
      </c>
      <c r="O132" s="132">
        <v>0</v>
      </c>
      <c r="P132" s="132">
        <v>0</v>
      </c>
      <c r="R132" s="132">
        <f t="shared" si="3"/>
        <v>2000</v>
      </c>
      <c r="S132" s="132">
        <f t="shared" si="4"/>
        <v>2000</v>
      </c>
      <c r="T132" s="132">
        <f t="shared" si="5"/>
        <v>0</v>
      </c>
    </row>
    <row r="133" spans="1:20" x14ac:dyDescent="0.2">
      <c r="A133" s="29">
        <v>7550</v>
      </c>
      <c r="B133" s="28" t="s">
        <v>30</v>
      </c>
      <c r="C133" s="27" t="s">
        <v>11</v>
      </c>
      <c r="D133" s="26">
        <v>5</v>
      </c>
      <c r="E133" s="173"/>
      <c r="F133" s="132">
        <v>5015</v>
      </c>
      <c r="G133" s="132">
        <v>4710.59</v>
      </c>
      <c r="H133" s="132">
        <v>304.42</v>
      </c>
      <c r="I133" s="33"/>
      <c r="J133" s="132">
        <v>4030</v>
      </c>
      <c r="K133" s="132">
        <v>4030</v>
      </c>
      <c r="L133" s="132">
        <v>0</v>
      </c>
      <c r="M133" s="33"/>
      <c r="N133" s="132">
        <v>0</v>
      </c>
      <c r="O133" s="132">
        <v>0</v>
      </c>
      <c r="P133" s="132">
        <v>0</v>
      </c>
      <c r="R133" s="132">
        <f t="shared" ref="R133:R155" si="6">F133+J133+N133</f>
        <v>9045</v>
      </c>
      <c r="S133" s="132">
        <f t="shared" ref="S133:S155" si="7">G133+K133+O133</f>
        <v>8740.59</v>
      </c>
      <c r="T133" s="132">
        <f t="shared" ref="T133:T155" si="8">H133+L133+P133</f>
        <v>304.42</v>
      </c>
    </row>
    <row r="134" spans="1:20" x14ac:dyDescent="0.2">
      <c r="A134" s="29">
        <v>7620</v>
      </c>
      <c r="B134" s="28" t="s">
        <v>29</v>
      </c>
      <c r="C134" s="27" t="s">
        <v>11</v>
      </c>
      <c r="D134" s="26">
        <v>11</v>
      </c>
      <c r="E134" s="173"/>
      <c r="F134" s="132">
        <v>0</v>
      </c>
      <c r="G134" s="132">
        <v>0</v>
      </c>
      <c r="H134" s="132">
        <v>0</v>
      </c>
      <c r="I134" s="33"/>
      <c r="J134" s="132">
        <v>1347</v>
      </c>
      <c r="K134" s="132">
        <v>1347</v>
      </c>
      <c r="L134" s="132">
        <v>0</v>
      </c>
      <c r="M134" s="33"/>
      <c r="N134" s="132">
        <v>0</v>
      </c>
      <c r="O134" s="132">
        <v>0</v>
      </c>
      <c r="P134" s="132">
        <v>0</v>
      </c>
      <c r="R134" s="132">
        <f t="shared" si="6"/>
        <v>1347</v>
      </c>
      <c r="S134" s="132">
        <f t="shared" si="7"/>
        <v>1347</v>
      </c>
      <c r="T134" s="132">
        <f t="shared" si="8"/>
        <v>0</v>
      </c>
    </row>
    <row r="135" spans="1:20" x14ac:dyDescent="0.2">
      <c r="A135" s="29">
        <v>7640</v>
      </c>
      <c r="B135" s="28" t="s">
        <v>28</v>
      </c>
      <c r="C135" s="27" t="s">
        <v>3</v>
      </c>
      <c r="D135" s="26">
        <v>10</v>
      </c>
      <c r="E135" s="173"/>
      <c r="F135" s="132">
        <v>0</v>
      </c>
      <c r="G135" s="132">
        <v>0</v>
      </c>
      <c r="H135" s="132">
        <v>0</v>
      </c>
      <c r="I135" s="33"/>
      <c r="J135" s="132">
        <v>0</v>
      </c>
      <c r="K135" s="132">
        <v>0</v>
      </c>
      <c r="L135" s="132">
        <v>0</v>
      </c>
      <c r="M135" s="33"/>
      <c r="N135" s="132">
        <v>0</v>
      </c>
      <c r="O135" s="132">
        <v>0</v>
      </c>
      <c r="P135" s="132">
        <v>0</v>
      </c>
      <c r="R135" s="132">
        <f t="shared" si="6"/>
        <v>0</v>
      </c>
      <c r="S135" s="132">
        <f t="shared" si="7"/>
        <v>0</v>
      </c>
      <c r="T135" s="132">
        <f t="shared" si="8"/>
        <v>0</v>
      </c>
    </row>
    <row r="136" spans="1:20" x14ac:dyDescent="0.2">
      <c r="A136" s="29">
        <v>7650</v>
      </c>
      <c r="B136" s="28" t="s">
        <v>27</v>
      </c>
      <c r="C136" s="27" t="s">
        <v>3</v>
      </c>
      <c r="D136" s="26">
        <v>10</v>
      </c>
      <c r="E136" s="173"/>
      <c r="F136" s="132">
        <v>13.59</v>
      </c>
      <c r="G136" s="132">
        <v>12.77</v>
      </c>
      <c r="H136" s="132">
        <v>0.83</v>
      </c>
      <c r="I136" s="33"/>
      <c r="J136" s="132">
        <v>0</v>
      </c>
      <c r="K136" s="132">
        <v>0</v>
      </c>
      <c r="L136" s="132">
        <v>0</v>
      </c>
      <c r="M136" s="33"/>
      <c r="N136" s="132">
        <v>0</v>
      </c>
      <c r="O136" s="132">
        <v>0</v>
      </c>
      <c r="P136" s="132">
        <v>0</v>
      </c>
      <c r="R136" s="132">
        <f t="shared" si="6"/>
        <v>13.59</v>
      </c>
      <c r="S136" s="132">
        <f t="shared" si="7"/>
        <v>12.77</v>
      </c>
      <c r="T136" s="132">
        <f t="shared" si="8"/>
        <v>0.83</v>
      </c>
    </row>
    <row r="137" spans="1:20" x14ac:dyDescent="0.2">
      <c r="A137" s="29">
        <v>7700</v>
      </c>
      <c r="B137" s="28" t="s">
        <v>26</v>
      </c>
      <c r="C137" s="27" t="s">
        <v>3</v>
      </c>
      <c r="D137" s="26">
        <v>8</v>
      </c>
      <c r="E137" s="173"/>
      <c r="F137" s="132">
        <v>0</v>
      </c>
      <c r="G137" s="132">
        <v>0</v>
      </c>
      <c r="H137" s="132">
        <v>0</v>
      </c>
      <c r="I137" s="33"/>
      <c r="J137" s="132">
        <v>2000</v>
      </c>
      <c r="K137" s="132">
        <v>2000</v>
      </c>
      <c r="L137" s="132">
        <v>0</v>
      </c>
      <c r="M137" s="33"/>
      <c r="N137" s="132">
        <v>0</v>
      </c>
      <c r="O137" s="132">
        <v>0</v>
      </c>
      <c r="P137" s="132">
        <v>0</v>
      </c>
      <c r="R137" s="132">
        <f t="shared" si="6"/>
        <v>2000</v>
      </c>
      <c r="S137" s="132">
        <f t="shared" si="7"/>
        <v>2000</v>
      </c>
      <c r="T137" s="132">
        <f t="shared" si="8"/>
        <v>0</v>
      </c>
    </row>
    <row r="138" spans="1:20" x14ac:dyDescent="0.2">
      <c r="A138" s="29">
        <v>7750</v>
      </c>
      <c r="B138" s="28" t="s">
        <v>25</v>
      </c>
      <c r="C138" s="27" t="s">
        <v>3</v>
      </c>
      <c r="D138" s="26">
        <v>4</v>
      </c>
      <c r="E138" s="173"/>
      <c r="F138" s="132">
        <v>6725.58</v>
      </c>
      <c r="G138" s="132">
        <v>6317.34</v>
      </c>
      <c r="H138" s="132">
        <v>408.25</v>
      </c>
      <c r="I138" s="33"/>
      <c r="J138" s="132">
        <v>1678.11</v>
      </c>
      <c r="K138" s="132">
        <v>1678.11</v>
      </c>
      <c r="L138" s="132">
        <v>0</v>
      </c>
      <c r="M138" s="33"/>
      <c r="N138" s="132">
        <v>0</v>
      </c>
      <c r="O138" s="132">
        <v>0</v>
      </c>
      <c r="P138" s="132">
        <v>0</v>
      </c>
      <c r="R138" s="132">
        <f t="shared" si="6"/>
        <v>8403.69</v>
      </c>
      <c r="S138" s="132">
        <f t="shared" si="7"/>
        <v>7995.45</v>
      </c>
      <c r="T138" s="132">
        <f t="shared" si="8"/>
        <v>408.25</v>
      </c>
    </row>
    <row r="139" spans="1:20" x14ac:dyDescent="0.2">
      <c r="A139" s="29">
        <v>7800</v>
      </c>
      <c r="B139" s="28" t="s">
        <v>24</v>
      </c>
      <c r="C139" s="27" t="s">
        <v>3</v>
      </c>
      <c r="D139" s="26">
        <v>9</v>
      </c>
      <c r="E139" s="173"/>
      <c r="F139" s="132">
        <v>0</v>
      </c>
      <c r="G139" s="132">
        <v>0</v>
      </c>
      <c r="H139" s="132">
        <v>0</v>
      </c>
      <c r="I139" s="33"/>
      <c r="J139" s="132">
        <v>125.75</v>
      </c>
      <c r="K139" s="132">
        <v>125.75</v>
      </c>
      <c r="L139" s="132">
        <v>0</v>
      </c>
      <c r="M139" s="33"/>
      <c r="N139" s="132">
        <v>0</v>
      </c>
      <c r="O139" s="132">
        <v>0</v>
      </c>
      <c r="P139" s="132">
        <v>0</v>
      </c>
      <c r="R139" s="132">
        <f t="shared" si="6"/>
        <v>125.75</v>
      </c>
      <c r="S139" s="132">
        <f t="shared" si="7"/>
        <v>125.75</v>
      </c>
      <c r="T139" s="132">
        <f t="shared" si="8"/>
        <v>0</v>
      </c>
    </row>
    <row r="140" spans="1:20" x14ac:dyDescent="0.2">
      <c r="A140" s="29">
        <v>7850</v>
      </c>
      <c r="B140" s="28" t="s">
        <v>23</v>
      </c>
      <c r="C140" s="27" t="s">
        <v>3</v>
      </c>
      <c r="D140" s="26">
        <v>9</v>
      </c>
      <c r="E140" s="173"/>
      <c r="F140" s="132">
        <v>69.3</v>
      </c>
      <c r="G140" s="132">
        <v>0</v>
      </c>
      <c r="H140" s="132">
        <v>69.3</v>
      </c>
      <c r="I140" s="33"/>
      <c r="J140" s="132">
        <v>864.04</v>
      </c>
      <c r="K140" s="132">
        <v>864.04</v>
      </c>
      <c r="L140" s="132">
        <v>0</v>
      </c>
      <c r="M140" s="33"/>
      <c r="N140" s="132">
        <v>0</v>
      </c>
      <c r="O140" s="132">
        <v>0</v>
      </c>
      <c r="P140" s="132">
        <v>0</v>
      </c>
      <c r="R140" s="132">
        <f t="shared" si="6"/>
        <v>933.33999999999992</v>
      </c>
      <c r="S140" s="132">
        <f t="shared" si="7"/>
        <v>864.04</v>
      </c>
      <c r="T140" s="132">
        <f t="shared" si="8"/>
        <v>69.3</v>
      </c>
    </row>
    <row r="141" spans="1:20" x14ac:dyDescent="0.2">
      <c r="A141" s="29">
        <v>7900</v>
      </c>
      <c r="B141" s="28" t="s">
        <v>22</v>
      </c>
      <c r="C141" s="27" t="s">
        <v>3</v>
      </c>
      <c r="D141" s="26">
        <v>10</v>
      </c>
      <c r="E141" s="173"/>
      <c r="F141" s="132">
        <v>0</v>
      </c>
      <c r="G141" s="132">
        <v>0</v>
      </c>
      <c r="H141" s="132">
        <v>0</v>
      </c>
      <c r="I141" s="33"/>
      <c r="J141" s="132">
        <v>0</v>
      </c>
      <c r="K141" s="132">
        <v>0</v>
      </c>
      <c r="L141" s="132">
        <v>0</v>
      </c>
      <c r="M141" s="33"/>
      <c r="N141" s="132">
        <v>0</v>
      </c>
      <c r="O141" s="132">
        <v>0</v>
      </c>
      <c r="P141" s="132">
        <v>0</v>
      </c>
      <c r="R141" s="132">
        <f t="shared" si="6"/>
        <v>0</v>
      </c>
      <c r="S141" s="132">
        <f t="shared" si="7"/>
        <v>0</v>
      </c>
      <c r="T141" s="132">
        <f t="shared" si="8"/>
        <v>0</v>
      </c>
    </row>
    <row r="142" spans="1:20" x14ac:dyDescent="0.2">
      <c r="A142" s="29">
        <v>7950</v>
      </c>
      <c r="B142" s="28" t="s">
        <v>21</v>
      </c>
      <c r="C142" s="27" t="s">
        <v>3</v>
      </c>
      <c r="D142" s="26">
        <v>9</v>
      </c>
      <c r="E142" s="173"/>
      <c r="F142" s="132">
        <v>0</v>
      </c>
      <c r="G142" s="132">
        <v>0</v>
      </c>
      <c r="H142" s="132">
        <v>0</v>
      </c>
      <c r="I142" s="33"/>
      <c r="J142" s="132">
        <v>520</v>
      </c>
      <c r="K142" s="132">
        <v>0</v>
      </c>
      <c r="L142" s="132">
        <v>520</v>
      </c>
      <c r="M142" s="33"/>
      <c r="N142" s="132">
        <v>0</v>
      </c>
      <c r="O142" s="132">
        <v>0</v>
      </c>
      <c r="P142" s="132">
        <v>0</v>
      </c>
      <c r="R142" s="132">
        <f t="shared" si="6"/>
        <v>520</v>
      </c>
      <c r="S142" s="132">
        <f t="shared" si="7"/>
        <v>0</v>
      </c>
      <c r="T142" s="132">
        <f t="shared" si="8"/>
        <v>520</v>
      </c>
    </row>
    <row r="143" spans="1:20" x14ac:dyDescent="0.2">
      <c r="A143" s="29">
        <v>8000</v>
      </c>
      <c r="B143" s="35" t="s">
        <v>20</v>
      </c>
      <c r="C143" s="27" t="s">
        <v>8</v>
      </c>
      <c r="D143" s="26">
        <v>3</v>
      </c>
      <c r="E143" s="173"/>
      <c r="F143" s="132">
        <v>13885</v>
      </c>
      <c r="G143" s="132">
        <v>13142.16</v>
      </c>
      <c r="H143" s="132">
        <v>742.85</v>
      </c>
      <c r="I143" s="33"/>
      <c r="J143" s="132">
        <v>5825</v>
      </c>
      <c r="K143" s="132">
        <v>5825</v>
      </c>
      <c r="L143" s="132">
        <v>0</v>
      </c>
      <c r="M143" s="33"/>
      <c r="N143" s="132">
        <v>0</v>
      </c>
      <c r="O143" s="132">
        <v>0</v>
      </c>
      <c r="P143" s="132">
        <v>0</v>
      </c>
      <c r="R143" s="132">
        <f t="shared" si="6"/>
        <v>19710</v>
      </c>
      <c r="S143" s="132">
        <f t="shared" si="7"/>
        <v>18967.16</v>
      </c>
      <c r="T143" s="132">
        <f t="shared" si="8"/>
        <v>742.85</v>
      </c>
    </row>
    <row r="144" spans="1:20" x14ac:dyDescent="0.2">
      <c r="A144" s="29">
        <v>8020</v>
      </c>
      <c r="B144" s="28" t="s">
        <v>19</v>
      </c>
      <c r="C144" s="27" t="s">
        <v>3</v>
      </c>
      <c r="D144" s="26">
        <v>11</v>
      </c>
      <c r="E144" s="173"/>
      <c r="F144" s="132">
        <v>0</v>
      </c>
      <c r="G144" s="132">
        <v>0</v>
      </c>
      <c r="H144" s="132">
        <v>0</v>
      </c>
      <c r="I144" s="33"/>
      <c r="J144" s="132">
        <v>0</v>
      </c>
      <c r="K144" s="132">
        <v>0</v>
      </c>
      <c r="L144" s="132">
        <v>0</v>
      </c>
      <c r="M144" s="33"/>
      <c r="N144" s="132">
        <v>0</v>
      </c>
      <c r="O144" s="132">
        <v>0</v>
      </c>
      <c r="P144" s="132">
        <v>0</v>
      </c>
      <c r="R144" s="132">
        <f t="shared" si="6"/>
        <v>0</v>
      </c>
      <c r="S144" s="132">
        <f t="shared" si="7"/>
        <v>0</v>
      </c>
      <c r="T144" s="132">
        <f t="shared" si="8"/>
        <v>0</v>
      </c>
    </row>
    <row r="145" spans="1:20" x14ac:dyDescent="0.2">
      <c r="A145" s="29">
        <v>8050</v>
      </c>
      <c r="B145" s="28" t="s">
        <v>18</v>
      </c>
      <c r="C145" s="27" t="s">
        <v>8</v>
      </c>
      <c r="D145" s="26">
        <v>2</v>
      </c>
      <c r="E145" s="173"/>
      <c r="F145" s="132">
        <v>2079.7199999999998</v>
      </c>
      <c r="G145" s="132">
        <v>1968.46</v>
      </c>
      <c r="H145" s="132">
        <v>111.27000000000001</v>
      </c>
      <c r="I145" s="33"/>
      <c r="J145" s="132">
        <v>0</v>
      </c>
      <c r="K145" s="132">
        <v>0</v>
      </c>
      <c r="L145" s="132">
        <v>0</v>
      </c>
      <c r="M145" s="33"/>
      <c r="N145" s="132">
        <v>0</v>
      </c>
      <c r="O145" s="132">
        <v>0</v>
      </c>
      <c r="P145" s="132">
        <v>0</v>
      </c>
      <c r="R145" s="132">
        <f t="shared" si="6"/>
        <v>2079.7199999999998</v>
      </c>
      <c r="S145" s="132">
        <f t="shared" si="7"/>
        <v>1968.46</v>
      </c>
      <c r="T145" s="132">
        <f t="shared" si="8"/>
        <v>111.27000000000001</v>
      </c>
    </row>
    <row r="146" spans="1:20" x14ac:dyDescent="0.2">
      <c r="A146" s="29">
        <v>8100</v>
      </c>
      <c r="B146" s="28" t="s">
        <v>17</v>
      </c>
      <c r="C146" s="27" t="s">
        <v>3</v>
      </c>
      <c r="D146" s="26">
        <v>9</v>
      </c>
      <c r="E146" s="173"/>
      <c r="F146" s="132">
        <v>0</v>
      </c>
      <c r="G146" s="132">
        <v>0</v>
      </c>
      <c r="H146" s="132">
        <v>0</v>
      </c>
      <c r="I146" s="33"/>
      <c r="J146" s="132">
        <v>0</v>
      </c>
      <c r="K146" s="132">
        <v>0</v>
      </c>
      <c r="L146" s="132">
        <v>0</v>
      </c>
      <c r="M146" s="33"/>
      <c r="N146" s="132">
        <v>0</v>
      </c>
      <c r="O146" s="132">
        <v>0</v>
      </c>
      <c r="P146" s="132">
        <v>0</v>
      </c>
      <c r="R146" s="132">
        <f t="shared" si="6"/>
        <v>0</v>
      </c>
      <c r="S146" s="132">
        <f t="shared" si="7"/>
        <v>0</v>
      </c>
      <c r="T146" s="132">
        <f t="shared" si="8"/>
        <v>0</v>
      </c>
    </row>
    <row r="147" spans="1:20" x14ac:dyDescent="0.2">
      <c r="A147" s="29">
        <v>8150</v>
      </c>
      <c r="B147" s="28" t="s">
        <v>16</v>
      </c>
      <c r="C147" s="27" t="s">
        <v>3</v>
      </c>
      <c r="D147" s="26">
        <v>10</v>
      </c>
      <c r="E147" s="173"/>
      <c r="F147" s="132">
        <v>0</v>
      </c>
      <c r="G147" s="132">
        <v>0</v>
      </c>
      <c r="H147" s="132">
        <v>0</v>
      </c>
      <c r="I147" s="33"/>
      <c r="J147" s="132">
        <v>55</v>
      </c>
      <c r="K147" s="132">
        <v>55</v>
      </c>
      <c r="L147" s="132">
        <v>0</v>
      </c>
      <c r="M147" s="33"/>
      <c r="N147" s="132">
        <v>8</v>
      </c>
      <c r="O147" s="132">
        <v>8</v>
      </c>
      <c r="P147" s="132">
        <v>0</v>
      </c>
      <c r="R147" s="132">
        <f t="shared" si="6"/>
        <v>63</v>
      </c>
      <c r="S147" s="132">
        <f t="shared" si="7"/>
        <v>63</v>
      </c>
      <c r="T147" s="132">
        <f t="shared" si="8"/>
        <v>0</v>
      </c>
    </row>
    <row r="148" spans="1:20" x14ac:dyDescent="0.2">
      <c r="A148" s="29">
        <v>8200</v>
      </c>
      <c r="B148" s="28" t="s">
        <v>15</v>
      </c>
      <c r="C148" s="27" t="s">
        <v>3</v>
      </c>
      <c r="D148" s="26">
        <v>10</v>
      </c>
      <c r="E148" s="173"/>
      <c r="F148" s="132">
        <v>0</v>
      </c>
      <c r="G148" s="132">
        <v>0</v>
      </c>
      <c r="H148" s="132">
        <v>0</v>
      </c>
      <c r="I148" s="33"/>
      <c r="J148" s="132">
        <v>413</v>
      </c>
      <c r="K148" s="132">
        <v>0</v>
      </c>
      <c r="L148" s="132">
        <v>413</v>
      </c>
      <c r="M148" s="33"/>
      <c r="N148" s="132">
        <v>0</v>
      </c>
      <c r="O148" s="132">
        <v>0</v>
      </c>
      <c r="P148" s="132">
        <v>0</v>
      </c>
      <c r="R148" s="132">
        <f t="shared" si="6"/>
        <v>413</v>
      </c>
      <c r="S148" s="132">
        <f t="shared" si="7"/>
        <v>0</v>
      </c>
      <c r="T148" s="132">
        <f t="shared" si="8"/>
        <v>413</v>
      </c>
    </row>
    <row r="149" spans="1:20" x14ac:dyDescent="0.2">
      <c r="A149" s="29">
        <v>8250</v>
      </c>
      <c r="B149" s="28" t="s">
        <v>14</v>
      </c>
      <c r="C149" s="27" t="s">
        <v>8</v>
      </c>
      <c r="D149" s="26">
        <v>2</v>
      </c>
      <c r="E149" s="173"/>
      <c r="F149" s="132">
        <v>6207.2</v>
      </c>
      <c r="G149" s="132">
        <v>5875.12</v>
      </c>
      <c r="H149" s="132">
        <v>332.09</v>
      </c>
      <c r="I149" s="33"/>
      <c r="J149" s="132">
        <v>0</v>
      </c>
      <c r="K149" s="132">
        <v>0</v>
      </c>
      <c r="L149" s="132">
        <v>0</v>
      </c>
      <c r="M149" s="33"/>
      <c r="N149" s="132">
        <v>0</v>
      </c>
      <c r="O149" s="132">
        <v>0</v>
      </c>
      <c r="P149" s="132">
        <v>0</v>
      </c>
      <c r="R149" s="132">
        <f t="shared" si="6"/>
        <v>6207.2</v>
      </c>
      <c r="S149" s="132">
        <f t="shared" si="7"/>
        <v>5875.12</v>
      </c>
      <c r="T149" s="132">
        <f t="shared" si="8"/>
        <v>332.09</v>
      </c>
    </row>
    <row r="150" spans="1:20" x14ac:dyDescent="0.2">
      <c r="A150" s="29">
        <v>8350</v>
      </c>
      <c r="B150" s="28" t="s">
        <v>13</v>
      </c>
      <c r="C150" s="27" t="s">
        <v>6</v>
      </c>
      <c r="D150" s="26">
        <v>4</v>
      </c>
      <c r="E150" s="173"/>
      <c r="F150" s="132">
        <v>0</v>
      </c>
      <c r="G150" s="132">
        <v>0</v>
      </c>
      <c r="H150" s="132">
        <v>0</v>
      </c>
      <c r="I150" s="33"/>
      <c r="J150" s="132">
        <v>4881</v>
      </c>
      <c r="K150" s="132">
        <v>4881</v>
      </c>
      <c r="L150" s="132">
        <v>0</v>
      </c>
      <c r="M150" s="33"/>
      <c r="N150" s="132">
        <v>71</v>
      </c>
      <c r="O150" s="132">
        <v>71</v>
      </c>
      <c r="P150" s="132">
        <v>0</v>
      </c>
      <c r="R150" s="132">
        <f t="shared" si="6"/>
        <v>4952</v>
      </c>
      <c r="S150" s="132">
        <f t="shared" si="7"/>
        <v>4952</v>
      </c>
      <c r="T150" s="132">
        <f t="shared" si="8"/>
        <v>0</v>
      </c>
    </row>
    <row r="151" spans="1:20" x14ac:dyDescent="0.2">
      <c r="A151" s="29">
        <v>8400</v>
      </c>
      <c r="B151" s="28" t="s">
        <v>12</v>
      </c>
      <c r="C151" s="27" t="s">
        <v>11</v>
      </c>
      <c r="D151" s="26">
        <v>6</v>
      </c>
      <c r="E151" s="173"/>
      <c r="F151" s="132">
        <v>3847</v>
      </c>
      <c r="G151" s="132">
        <v>3809</v>
      </c>
      <c r="H151" s="132">
        <v>38</v>
      </c>
      <c r="I151" s="33"/>
      <c r="J151" s="132">
        <v>1777</v>
      </c>
      <c r="K151" s="132">
        <v>1777</v>
      </c>
      <c r="L151" s="132">
        <v>0</v>
      </c>
      <c r="M151" s="33"/>
      <c r="N151" s="132">
        <v>0</v>
      </c>
      <c r="O151" s="132">
        <v>0</v>
      </c>
      <c r="P151" s="132">
        <v>0</v>
      </c>
      <c r="R151" s="132">
        <f t="shared" si="6"/>
        <v>5624</v>
      </c>
      <c r="S151" s="132">
        <f t="shared" si="7"/>
        <v>5586</v>
      </c>
      <c r="T151" s="132">
        <f t="shared" si="8"/>
        <v>38</v>
      </c>
    </row>
    <row r="152" spans="1:20" x14ac:dyDescent="0.2">
      <c r="A152" s="29">
        <v>8450</v>
      </c>
      <c r="B152" s="28" t="s">
        <v>10</v>
      </c>
      <c r="C152" s="27" t="s">
        <v>6</v>
      </c>
      <c r="D152" s="26">
        <v>5</v>
      </c>
      <c r="E152" s="173"/>
      <c r="F152" s="132">
        <v>22046.57</v>
      </c>
      <c r="G152" s="132">
        <v>22028.99</v>
      </c>
      <c r="H152" s="132">
        <v>17.579999999999998</v>
      </c>
      <c r="I152" s="33"/>
      <c r="J152" s="132">
        <v>5868.75</v>
      </c>
      <c r="K152" s="132">
        <v>5868.75</v>
      </c>
      <c r="L152" s="132">
        <v>0</v>
      </c>
      <c r="M152" s="33"/>
      <c r="N152" s="132">
        <v>0</v>
      </c>
      <c r="O152" s="132">
        <v>0</v>
      </c>
      <c r="P152" s="132">
        <v>0</v>
      </c>
      <c r="R152" s="132">
        <f t="shared" si="6"/>
        <v>27915.32</v>
      </c>
      <c r="S152" s="132">
        <f t="shared" si="7"/>
        <v>27897.74</v>
      </c>
      <c r="T152" s="132">
        <f t="shared" si="8"/>
        <v>17.579999999999998</v>
      </c>
    </row>
    <row r="153" spans="1:20" x14ac:dyDescent="0.2">
      <c r="A153" s="29">
        <v>8500</v>
      </c>
      <c r="B153" s="35" t="s">
        <v>9</v>
      </c>
      <c r="C153" s="27" t="s">
        <v>8</v>
      </c>
      <c r="D153" s="26">
        <v>2</v>
      </c>
      <c r="E153" s="173"/>
      <c r="F153" s="132">
        <v>3795</v>
      </c>
      <c r="G153" s="132">
        <v>3591.9700000000003</v>
      </c>
      <c r="H153" s="132">
        <v>203.04</v>
      </c>
      <c r="I153" s="33"/>
      <c r="J153" s="132">
        <v>0</v>
      </c>
      <c r="K153" s="132">
        <v>0</v>
      </c>
      <c r="L153" s="132">
        <v>0</v>
      </c>
      <c r="M153" s="33"/>
      <c r="N153" s="132">
        <v>0</v>
      </c>
      <c r="O153" s="132">
        <v>0</v>
      </c>
      <c r="P153" s="132">
        <v>0</v>
      </c>
      <c r="R153" s="132">
        <f t="shared" si="6"/>
        <v>3795</v>
      </c>
      <c r="S153" s="132">
        <f t="shared" si="7"/>
        <v>3591.9700000000003</v>
      </c>
      <c r="T153" s="132">
        <f t="shared" si="8"/>
        <v>203.04</v>
      </c>
    </row>
    <row r="154" spans="1:20" x14ac:dyDescent="0.2">
      <c r="A154" s="29">
        <v>8550</v>
      </c>
      <c r="B154" s="28" t="s">
        <v>7</v>
      </c>
      <c r="C154" s="27" t="s">
        <v>6</v>
      </c>
      <c r="D154" s="26">
        <v>7</v>
      </c>
      <c r="E154" s="173"/>
      <c r="F154" s="132">
        <v>18371.48</v>
      </c>
      <c r="G154" s="132">
        <v>18171.62</v>
      </c>
      <c r="H154" s="132">
        <v>199.86</v>
      </c>
      <c r="I154" s="33"/>
      <c r="J154" s="132">
        <v>4660.8999999999996</v>
      </c>
      <c r="K154" s="132">
        <v>4660.8999999999996</v>
      </c>
      <c r="L154" s="132">
        <v>0</v>
      </c>
      <c r="M154" s="33"/>
      <c r="N154" s="132">
        <v>1704.32</v>
      </c>
      <c r="O154" s="132">
        <v>1704.32</v>
      </c>
      <c r="P154" s="132">
        <v>0</v>
      </c>
      <c r="R154" s="132">
        <f t="shared" si="6"/>
        <v>24736.699999999997</v>
      </c>
      <c r="S154" s="132">
        <f t="shared" si="7"/>
        <v>24536.839999999997</v>
      </c>
      <c r="T154" s="132">
        <f t="shared" si="8"/>
        <v>199.86</v>
      </c>
    </row>
    <row r="155" spans="1:20" x14ac:dyDescent="0.2">
      <c r="A155" s="29">
        <v>8710</v>
      </c>
      <c r="B155" s="35" t="s">
        <v>5</v>
      </c>
      <c r="C155" s="27" t="s">
        <v>3</v>
      </c>
      <c r="D155" s="26">
        <v>11</v>
      </c>
      <c r="E155" s="173"/>
      <c r="F155" s="132">
        <v>0</v>
      </c>
      <c r="G155" s="132">
        <v>0</v>
      </c>
      <c r="H155" s="132">
        <v>0</v>
      </c>
      <c r="I155" s="33"/>
      <c r="J155" s="132">
        <v>3000</v>
      </c>
      <c r="K155" s="132">
        <v>3000</v>
      </c>
      <c r="L155" s="132">
        <v>0</v>
      </c>
      <c r="M155" s="33"/>
      <c r="N155" s="132">
        <v>10</v>
      </c>
      <c r="O155" s="132">
        <v>10</v>
      </c>
      <c r="P155" s="132">
        <v>0</v>
      </c>
      <c r="R155" s="132">
        <f t="shared" si="6"/>
        <v>3010</v>
      </c>
      <c r="S155" s="132">
        <f t="shared" si="7"/>
        <v>3010</v>
      </c>
      <c r="T155" s="132">
        <f t="shared" si="8"/>
        <v>0</v>
      </c>
    </row>
    <row r="156" spans="1:20" x14ac:dyDescent="0.2">
      <c r="A156" s="29">
        <v>8750</v>
      </c>
      <c r="B156" s="28" t="s">
        <v>4</v>
      </c>
      <c r="C156" s="27" t="s">
        <v>3</v>
      </c>
      <c r="D156" s="26">
        <v>11</v>
      </c>
      <c r="E156" s="173"/>
      <c r="F156" s="132">
        <v>0</v>
      </c>
      <c r="G156" s="132">
        <v>0</v>
      </c>
      <c r="H156" s="132">
        <v>0</v>
      </c>
      <c r="I156" s="21"/>
      <c r="J156" s="132">
        <v>830.7</v>
      </c>
      <c r="K156" s="132">
        <v>830.7</v>
      </c>
      <c r="L156" s="132">
        <v>0</v>
      </c>
      <c r="M156" s="21"/>
      <c r="N156" s="132">
        <v>0</v>
      </c>
      <c r="O156" s="132">
        <v>0</v>
      </c>
      <c r="P156" s="132">
        <v>0</v>
      </c>
      <c r="R156" s="132">
        <f>F156+J156+N156</f>
        <v>830.7</v>
      </c>
      <c r="S156" s="132">
        <f t="shared" ref="S156:T156" si="9">G156+K156+O156</f>
        <v>830.7</v>
      </c>
      <c r="T156" s="132">
        <f t="shared" si="9"/>
        <v>0</v>
      </c>
    </row>
    <row r="157" spans="1:20" s="165" customFormat="1" ht="11.25" x14ac:dyDescent="0.2">
      <c r="E157" s="175"/>
      <c r="F157" s="176"/>
      <c r="G157" s="176"/>
      <c r="H157" s="176"/>
      <c r="I157" s="175"/>
      <c r="J157" s="176"/>
      <c r="K157" s="176"/>
      <c r="L157" s="176"/>
      <c r="M157" s="175"/>
      <c r="N157" s="176"/>
      <c r="O157" s="176"/>
      <c r="P157" s="176"/>
      <c r="R157" s="153"/>
      <c r="S157" s="153"/>
      <c r="T157" s="153"/>
    </row>
    <row r="158" spans="1:20" s="180" customFormat="1" ht="11.25" x14ac:dyDescent="0.2">
      <c r="A158" s="381" t="s">
        <v>1</v>
      </c>
      <c r="B158" s="381"/>
      <c r="C158" s="381"/>
      <c r="D158" s="177"/>
      <c r="E158" s="175"/>
      <c r="F158" s="178"/>
      <c r="G158" s="178"/>
      <c r="H158" s="178"/>
      <c r="I158" s="179"/>
      <c r="J158" s="178"/>
      <c r="K158" s="178"/>
      <c r="L158" s="178"/>
      <c r="M158" s="179"/>
      <c r="N158" s="178"/>
      <c r="O158" s="178"/>
      <c r="P158" s="178"/>
      <c r="R158" s="62"/>
      <c r="S158" s="62"/>
      <c r="T158" s="62"/>
    </row>
    <row r="159" spans="1:20" s="180" customFormat="1" ht="15" customHeight="1" x14ac:dyDescent="0.2">
      <c r="A159" s="383" t="s">
        <v>177</v>
      </c>
      <c r="B159" s="384"/>
      <c r="C159" s="385"/>
      <c r="D159" s="177"/>
      <c r="E159" s="175"/>
      <c r="F159" s="181">
        <f>SUM(F5:F156)</f>
        <v>476439.74999999994</v>
      </c>
      <c r="G159" s="181">
        <f t="shared" ref="G159:H159" si="10">SUM(G5:G156)</f>
        <v>455905.73829999991</v>
      </c>
      <c r="H159" s="181">
        <f t="shared" si="10"/>
        <v>20534.441699999999</v>
      </c>
      <c r="I159" s="182"/>
      <c r="J159" s="181">
        <f>SUM(J5:J156)</f>
        <v>168073.51</v>
      </c>
      <c r="K159" s="181">
        <f t="shared" ref="K159:L159" si="11">SUM(K5:K156)</f>
        <v>163516.43</v>
      </c>
      <c r="L159" s="181">
        <f t="shared" si="11"/>
        <v>4557.08</v>
      </c>
      <c r="M159" s="182"/>
      <c r="N159" s="181">
        <f>SUM(N5:N156)</f>
        <v>23743.64</v>
      </c>
      <c r="O159" s="181">
        <f t="shared" ref="O159:P159" si="12">SUM(O5:O156)</f>
        <v>23692.6</v>
      </c>
      <c r="P159" s="181">
        <f t="shared" si="12"/>
        <v>51.04</v>
      </c>
      <c r="R159" s="181">
        <f>SUM(R5:R156)</f>
        <v>668256.89999999991</v>
      </c>
      <c r="S159" s="181">
        <f t="shared" ref="S159:T159" si="13">SUM(S5:S156)</f>
        <v>643114.76829999988</v>
      </c>
      <c r="T159" s="181">
        <f t="shared" si="13"/>
        <v>25142.561700000002</v>
      </c>
    </row>
    <row r="160" spans="1:20" s="180" customFormat="1" ht="3" customHeight="1" x14ac:dyDescent="0.2">
      <c r="D160" s="177"/>
      <c r="E160" s="175"/>
      <c r="F160" s="178"/>
      <c r="G160" s="178"/>
      <c r="H160" s="178"/>
      <c r="I160" s="179"/>
      <c r="J160" s="178"/>
      <c r="K160" s="178"/>
      <c r="L160" s="178"/>
      <c r="M160" s="179"/>
      <c r="N160" s="178"/>
      <c r="O160" s="178"/>
      <c r="P160" s="178"/>
    </row>
    <row r="161" spans="1:20" s="180" customFormat="1" ht="15" customHeight="1" x14ac:dyDescent="0.2">
      <c r="A161" s="382" t="s">
        <v>178</v>
      </c>
      <c r="B161" s="382"/>
      <c r="C161" s="382"/>
      <c r="D161" s="183"/>
      <c r="E161" s="184"/>
      <c r="F161" s="143">
        <f>SUMIF($C$5:$C$156,"S",F$5:F$156)</f>
        <v>276210.03999999998</v>
      </c>
      <c r="G161" s="143">
        <f>SUMIF($C$5:$C$156,"S",G$5:G$156)</f>
        <v>262014.85549999995</v>
      </c>
      <c r="H161" s="143">
        <f>SUMIF($C$5:$C$156,"S",H$5:H$156)</f>
        <v>14195.404500000002</v>
      </c>
      <c r="I161" s="162"/>
      <c r="J161" s="143">
        <f>SUMIF($C$5:$C$156,"S",J$5:J$156)</f>
        <v>14509.7</v>
      </c>
      <c r="K161" s="143">
        <f>SUMIF($C$5:$C$156,"S",K$5:K$156)</f>
        <v>14509.7</v>
      </c>
      <c r="L161" s="143">
        <f>SUMIF($C$5:$C$156,"S",L$5:L$156)</f>
        <v>0</v>
      </c>
      <c r="M161" s="162"/>
      <c r="N161" s="143">
        <f>SUMIF($C$5:$C$156,"S",N$5:N$156)</f>
        <v>11657.119999999999</v>
      </c>
      <c r="O161" s="143">
        <f>SUMIF($C$5:$C$156,"S",O$5:O$156)</f>
        <v>11617.119999999999</v>
      </c>
      <c r="P161" s="143">
        <f>SUMIF($C$5:$C$156,"S",P$5:P$156)</f>
        <v>40</v>
      </c>
      <c r="Q161" s="62"/>
      <c r="R161" s="143">
        <f>SUMIF($C$5:$C$156,"S",R$5:R$156)</f>
        <v>302376.85999999993</v>
      </c>
      <c r="S161" s="143">
        <f>SUMIF($C$5:$C$156,"S",S$5:S$156)</f>
        <v>288141.67549999995</v>
      </c>
      <c r="T161" s="143">
        <f>SUMIF($C$5:$C$156,"S",T$5:T$156)</f>
        <v>14235.404500000002</v>
      </c>
    </row>
    <row r="162" spans="1:20" s="180" customFormat="1" ht="15" customHeight="1" x14ac:dyDescent="0.2">
      <c r="A162" s="382" t="s">
        <v>179</v>
      </c>
      <c r="B162" s="382"/>
      <c r="C162" s="382"/>
      <c r="D162" s="183"/>
      <c r="E162" s="184"/>
      <c r="F162" s="143">
        <f>SUMIF($C$5:$C$156,"E",F$5:F$156)</f>
        <v>104009.75</v>
      </c>
      <c r="G162" s="143">
        <f>SUMIF($C$5:$C$156,"E",G$5:G$156)</f>
        <v>102915.16</v>
      </c>
      <c r="H162" s="143">
        <f>SUMIF($C$5:$C$156,"E",H$5:H$156)</f>
        <v>1094.6100000000001</v>
      </c>
      <c r="I162" s="162"/>
      <c r="J162" s="143">
        <f>SUMIF($C$5:$C$156,"E",J$5:J$156)</f>
        <v>41402.400000000001</v>
      </c>
      <c r="K162" s="143">
        <f>SUMIF($C$5:$C$156,"E",K$5:K$156)</f>
        <v>41402.400000000001</v>
      </c>
      <c r="L162" s="143">
        <f>SUMIF($C$5:$C$156,"E",L$5:L$156)</f>
        <v>0</v>
      </c>
      <c r="M162" s="162"/>
      <c r="N162" s="143">
        <f>SUMIF($C$5:$C$156,"E",N$5:N$156)</f>
        <v>8813.7000000000007</v>
      </c>
      <c r="O162" s="143">
        <f>SUMIF($C$5:$C$156,"E",O$5:O$156)</f>
        <v>8813.7000000000007</v>
      </c>
      <c r="P162" s="143">
        <f>SUMIF($C$5:$C$156,"E",P$5:P$156)</f>
        <v>0</v>
      </c>
      <c r="Q162" s="62"/>
      <c r="R162" s="143">
        <f>SUMIF($C$5:$C$156,"E",R$5:R$156)</f>
        <v>154225.84999999998</v>
      </c>
      <c r="S162" s="143">
        <f>SUMIF($C$5:$C$156,"E",S$5:S$156)</f>
        <v>153131.26</v>
      </c>
      <c r="T162" s="143">
        <f>SUMIF($C$5:$C$156,"E",T$5:T$156)</f>
        <v>1094.6100000000001</v>
      </c>
    </row>
    <row r="163" spans="1:20" s="180" customFormat="1" ht="15" customHeight="1" x14ac:dyDescent="0.2">
      <c r="A163" s="382" t="s">
        <v>180</v>
      </c>
      <c r="B163" s="382"/>
      <c r="C163" s="382"/>
      <c r="D163" s="183"/>
      <c r="E163" s="184"/>
      <c r="F163" s="143">
        <f>SUMIF($C$5:$C$156,"R",F$5:F$156)</f>
        <v>63537.630000000005</v>
      </c>
      <c r="G163" s="143">
        <f>SUMIF($C$5:$C$156,"R",G$5:G$156)</f>
        <v>61119.892800000001</v>
      </c>
      <c r="H163" s="143">
        <f>SUMIF($C$5:$C$156,"R",H$5:H$156)</f>
        <v>2417.7972</v>
      </c>
      <c r="I163" s="162"/>
      <c r="J163" s="143">
        <f>SUMIF($C$5:$C$156,"R",J$5:J$156)</f>
        <v>45025.5</v>
      </c>
      <c r="K163" s="143">
        <f>SUMIF($C$5:$C$156,"R",K$5:K$156)</f>
        <v>43737.16</v>
      </c>
      <c r="L163" s="143">
        <f>SUMIF($C$5:$C$156,"R",L$5:L$156)</f>
        <v>1288.3400000000001</v>
      </c>
      <c r="M163" s="162"/>
      <c r="N163" s="143">
        <f>SUMIF($C$5:$C$156,"R",N$5:N$156)</f>
        <v>2762.86</v>
      </c>
      <c r="O163" s="143">
        <f>SUMIF($C$5:$C$156,"R",O$5:O$156)</f>
        <v>2762.86</v>
      </c>
      <c r="P163" s="143">
        <f>SUMIF($C$5:$C$156,"R",P$5:P$156)</f>
        <v>0</v>
      </c>
      <c r="Q163" s="62"/>
      <c r="R163" s="143">
        <f>SUMIF($C$5:$C$156,"R",R$5:R$156)</f>
        <v>111325.99</v>
      </c>
      <c r="S163" s="143">
        <f>SUMIF($C$5:$C$156,"R",S$5:S$156)</f>
        <v>107619.91280000001</v>
      </c>
      <c r="T163" s="143">
        <f>SUMIF($C$5:$C$156,"R",T$5:T$156)</f>
        <v>3706.1372000000001</v>
      </c>
    </row>
    <row r="164" spans="1:20" s="180" customFormat="1" ht="15" customHeight="1" x14ac:dyDescent="0.2">
      <c r="A164" s="382" t="s">
        <v>181</v>
      </c>
      <c r="B164" s="382"/>
      <c r="C164" s="382"/>
      <c r="D164" s="183"/>
      <c r="E164" s="184"/>
      <c r="F164" s="143">
        <f>SUMIF($C$5:$C$156,"N",F$5:F$156)</f>
        <v>32682.329999999998</v>
      </c>
      <c r="G164" s="143">
        <f>SUMIF($C$5:$C$156,"N",G$5:G$156)</f>
        <v>29855.83</v>
      </c>
      <c r="H164" s="143">
        <f>SUMIF($C$5:$C$156,"N",H$5:H$156)</f>
        <v>2826.63</v>
      </c>
      <c r="I164" s="162"/>
      <c r="J164" s="143">
        <f>SUMIF($C$5:$C$156,"N",J$5:J$156)</f>
        <v>67135.909999999989</v>
      </c>
      <c r="K164" s="143">
        <f>SUMIF($C$5:$C$156,"N",K$5:K$156)</f>
        <v>63867.17</v>
      </c>
      <c r="L164" s="143">
        <f>SUMIF($C$5:$C$156,"N",L$5:L$156)</f>
        <v>3268.74</v>
      </c>
      <c r="M164" s="162"/>
      <c r="N164" s="143">
        <f>SUMIF($C$5:$C$156,"N",N$5:N$156)</f>
        <v>509.96</v>
      </c>
      <c r="O164" s="143">
        <f>SUMIF($C$5:$C$156,"N",O$5:O$156)</f>
        <v>498.92</v>
      </c>
      <c r="P164" s="143">
        <f>SUMIF($C$5:$C$156,"N",P$5:P$156)</f>
        <v>11.04</v>
      </c>
      <c r="Q164" s="62"/>
      <c r="R164" s="143">
        <f>SUMIF($C$5:$C$156,"N",R$5:R$156)</f>
        <v>100328.19999999998</v>
      </c>
      <c r="S164" s="143">
        <f>SUMIF($C$5:$C$156,"N",S$5:S$156)</f>
        <v>94221.919999999984</v>
      </c>
      <c r="T164" s="143">
        <f>SUMIF($C$5:$C$156,"N",T$5:T$156)</f>
        <v>6106.4100000000008</v>
      </c>
    </row>
    <row r="166" spans="1:20" s="180" customFormat="1" ht="11.25" x14ac:dyDescent="0.2">
      <c r="A166" s="349"/>
      <c r="B166" s="349"/>
      <c r="C166" s="349"/>
      <c r="D166" s="177"/>
      <c r="E166" s="175"/>
      <c r="F166" s="347"/>
      <c r="G166" s="347"/>
      <c r="H166" s="347"/>
      <c r="I166" s="179"/>
      <c r="J166" s="347"/>
      <c r="K166" s="347"/>
      <c r="L166" s="347"/>
      <c r="M166" s="179"/>
      <c r="N166" s="347"/>
      <c r="O166" s="347"/>
      <c r="P166" s="347"/>
    </row>
    <row r="168" spans="1:20" x14ac:dyDescent="0.2">
      <c r="A168" s="349"/>
      <c r="B168" s="349"/>
      <c r="C168" s="349"/>
      <c r="D168" s="177"/>
      <c r="E168" s="175"/>
      <c r="F168" s="347"/>
      <c r="G168" s="347"/>
      <c r="H168" s="347"/>
      <c r="I168" s="179"/>
      <c r="J168" s="347"/>
      <c r="K168" s="347"/>
      <c r="L168" s="347"/>
      <c r="M168" s="179"/>
      <c r="N168" s="347"/>
      <c r="O168" s="347"/>
      <c r="P168" s="347"/>
      <c r="Q168" s="180"/>
      <c r="R168" s="180"/>
    </row>
    <row r="170" spans="1:20" x14ac:dyDescent="0.2">
      <c r="A170" s="349"/>
      <c r="B170" s="349"/>
      <c r="C170" s="349"/>
      <c r="D170" s="177"/>
      <c r="E170" s="175"/>
      <c r="F170" s="347"/>
      <c r="G170" s="347"/>
      <c r="H170" s="347"/>
      <c r="I170" s="179"/>
      <c r="J170" s="347"/>
      <c r="K170" s="347"/>
      <c r="L170" s="347"/>
      <c r="M170" s="179"/>
      <c r="N170" s="347"/>
      <c r="O170" s="347"/>
      <c r="P170" s="347"/>
      <c r="Q170" s="180"/>
      <c r="R170" s="180"/>
    </row>
    <row r="171" spans="1:20" x14ac:dyDescent="0.2">
      <c r="A171" s="350"/>
      <c r="B171" s="350"/>
      <c r="C171" s="350"/>
      <c r="D171" s="183"/>
      <c r="E171" s="184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</row>
    <row r="172" spans="1:20" x14ac:dyDescent="0.2">
      <c r="A172" s="382"/>
      <c r="B172" s="382"/>
      <c r="C172" s="382"/>
      <c r="D172" s="183"/>
      <c r="E172" s="184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</row>
    <row r="173" spans="1:20" x14ac:dyDescent="0.2">
      <c r="I173" s="2"/>
      <c r="M173" s="2"/>
      <c r="N173" s="2"/>
      <c r="O173" s="2"/>
      <c r="P173" s="2"/>
    </row>
    <row r="174" spans="1:20" x14ac:dyDescent="0.2"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</row>
    <row r="175" spans="1:20" x14ac:dyDescent="0.2"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</row>
    <row r="176" spans="1:20" x14ac:dyDescent="0.2"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</row>
    <row r="177" spans="6:16" x14ac:dyDescent="0.2"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</row>
    <row r="178" spans="6:16" x14ac:dyDescent="0.2"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</row>
    <row r="179" spans="6:16" x14ac:dyDescent="0.2"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</row>
    <row r="181" spans="6:16" x14ac:dyDescent="0.2">
      <c r="F181" s="348"/>
      <c r="J181" s="348"/>
      <c r="N181" s="348"/>
    </row>
  </sheetData>
  <mergeCells count="12">
    <mergeCell ref="A172:C172"/>
    <mergeCell ref="R3:T3"/>
    <mergeCell ref="A161:C161"/>
    <mergeCell ref="A162:C162"/>
    <mergeCell ref="A163:C163"/>
    <mergeCell ref="A164:C164"/>
    <mergeCell ref="A159:C159"/>
    <mergeCell ref="A1:P1"/>
    <mergeCell ref="F3:H3"/>
    <mergeCell ref="J3:L3"/>
    <mergeCell ref="N3:P3"/>
    <mergeCell ref="A158:C158"/>
  </mergeCells>
  <printOptions horizontalCentered="1"/>
  <pageMargins left="0.7" right="0.7" top="0.75" bottom="0.75" header="0.3" footer="0.3"/>
  <pageSetup paperSize="9" scale="8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5"/>
  <sheetViews>
    <sheetView zoomScaleNormal="100" zoomScaleSheetLayoutView="100" workbookViewId="0">
      <pane xSplit="4" ySplit="4" topLeftCell="N59" activePane="bottomRight" state="frozen"/>
      <selection activeCell="B36" sqref="B36"/>
      <selection pane="topRight" activeCell="B36" sqref="B36"/>
      <selection pane="bottomLeft" activeCell="B36" sqref="B36"/>
      <selection pane="bottomRight" activeCell="A71" sqref="A71:XFD71"/>
    </sheetView>
  </sheetViews>
  <sheetFormatPr defaultRowHeight="12.75" x14ac:dyDescent="0.2"/>
  <cols>
    <col min="1" max="1" width="4.42578125" bestFit="1" customWidth="1"/>
    <col min="2" max="2" width="19" bestFit="1" customWidth="1"/>
    <col min="3" max="3" width="3" bestFit="1" customWidth="1"/>
    <col min="4" max="4" width="3" style="4" bestFit="1" customWidth="1"/>
    <col min="5" max="5" width="0.85546875" style="7" customWidth="1"/>
    <col min="6" max="6" width="10.42578125" style="2" bestFit="1" customWidth="1"/>
    <col min="7" max="7" width="9.5703125" style="2" bestFit="1" customWidth="1"/>
    <col min="8" max="8" width="10" style="2" bestFit="1" customWidth="1"/>
    <col min="9" max="9" width="0.85546875" style="3" customWidth="1"/>
    <col min="10" max="10" width="8.42578125" style="3" bestFit="1" customWidth="1"/>
    <col min="11" max="11" width="8.7109375" style="3" bestFit="1" customWidth="1"/>
    <col min="12" max="12" width="0.85546875" style="3" customWidth="1"/>
    <col min="13" max="14" width="8.42578125" style="2" bestFit="1" customWidth="1"/>
    <col min="15" max="15" width="0.85546875" style="3" customWidth="1"/>
    <col min="16" max="17" width="8.42578125" style="2" customWidth="1"/>
    <col min="18" max="18" width="8.42578125" style="2" bestFit="1" customWidth="1"/>
    <col min="19" max="19" width="0.85546875" style="3" customWidth="1"/>
    <col min="20" max="21" width="8.42578125" bestFit="1" customWidth="1"/>
    <col min="22" max="22" width="0.85546875" style="3" customWidth="1"/>
    <col min="23" max="24" width="8.42578125" customWidth="1"/>
    <col min="25" max="25" width="8.7109375" bestFit="1" customWidth="1"/>
    <col min="26" max="26" width="0.85546875" style="3" customWidth="1"/>
    <col min="27" max="27" width="9.5703125" style="3" customWidth="1"/>
    <col min="28" max="28" width="0.85546875" style="3" customWidth="1"/>
    <col min="30" max="30" width="9.5703125" bestFit="1" customWidth="1"/>
    <col min="31" max="31" width="8.28515625" bestFit="1" customWidth="1"/>
    <col min="32" max="32" width="9" bestFit="1" customWidth="1"/>
    <col min="33" max="34" width="8.42578125" bestFit="1" customWidth="1"/>
  </cols>
  <sheetData>
    <row r="1" spans="1:34" s="57" customFormat="1" ht="15.75" x14ac:dyDescent="0.25">
      <c r="A1" s="377" t="s">
        <v>226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187"/>
    </row>
    <row r="2" spans="1:34" s="51" customFormat="1" ht="15.75" x14ac:dyDescent="0.25">
      <c r="A2" s="56"/>
      <c r="B2" s="167"/>
      <c r="C2" s="167"/>
      <c r="D2" s="167"/>
      <c r="E2" s="167"/>
      <c r="F2" s="188"/>
      <c r="G2" s="187"/>
      <c r="H2" s="187"/>
      <c r="J2" s="6"/>
      <c r="K2" s="6"/>
      <c r="L2" s="6"/>
      <c r="M2" s="53"/>
      <c r="N2" s="53"/>
      <c r="O2" s="54"/>
      <c r="P2" s="53"/>
      <c r="Q2" s="53"/>
      <c r="R2" s="53"/>
      <c r="S2" s="54"/>
      <c r="T2" s="53"/>
      <c r="U2" s="53"/>
      <c r="W2" s="53"/>
      <c r="X2" s="53"/>
      <c r="Y2" s="53"/>
      <c r="AA2" s="6"/>
      <c r="AB2" s="167"/>
    </row>
    <row r="3" spans="1:34" s="6" customFormat="1" ht="15.75" customHeight="1" x14ac:dyDescent="0.25">
      <c r="A3" s="166"/>
      <c r="B3" s="167"/>
      <c r="C3" s="189"/>
      <c r="D3" s="167"/>
      <c r="E3" s="190"/>
      <c r="F3" s="386" t="s">
        <v>216</v>
      </c>
      <c r="G3" s="387"/>
      <c r="H3" s="387"/>
      <c r="I3" s="168"/>
      <c r="J3" s="378" t="s">
        <v>192</v>
      </c>
      <c r="K3" s="388"/>
      <c r="L3" s="168"/>
      <c r="M3" s="378" t="s">
        <v>194</v>
      </c>
      <c r="N3" s="380"/>
      <c r="O3" s="380"/>
      <c r="P3" s="380"/>
      <c r="Q3" s="380"/>
      <c r="R3" s="380"/>
      <c r="S3" s="168"/>
      <c r="T3" s="378" t="s">
        <v>195</v>
      </c>
      <c r="U3" s="380"/>
      <c r="V3" s="380"/>
      <c r="W3" s="380"/>
      <c r="X3" s="380"/>
      <c r="Y3" s="380"/>
      <c r="Z3" s="168"/>
      <c r="AA3" s="389" t="s">
        <v>217</v>
      </c>
      <c r="AB3" s="168"/>
      <c r="AD3" s="386" t="s">
        <v>276</v>
      </c>
      <c r="AE3" s="387"/>
      <c r="AF3" s="387"/>
    </row>
    <row r="4" spans="1:34" ht="49.5" x14ac:dyDescent="0.25">
      <c r="A4" s="50" t="s">
        <v>169</v>
      </c>
      <c r="B4" s="49" t="s">
        <v>168</v>
      </c>
      <c r="C4" s="48" t="s">
        <v>167</v>
      </c>
      <c r="D4" s="47" t="s">
        <v>166</v>
      </c>
      <c r="E4" s="170"/>
      <c r="F4" s="171" t="s">
        <v>183</v>
      </c>
      <c r="G4" s="172" t="s">
        <v>218</v>
      </c>
      <c r="H4" s="172" t="s">
        <v>185</v>
      </c>
      <c r="I4" s="187"/>
      <c r="J4" s="172" t="s">
        <v>219</v>
      </c>
      <c r="K4" s="172" t="s">
        <v>220</v>
      </c>
      <c r="L4" s="187"/>
      <c r="M4" s="172" t="s">
        <v>221</v>
      </c>
      <c r="N4" s="172" t="s">
        <v>222</v>
      </c>
      <c r="O4" s="42"/>
      <c r="P4" s="172" t="s">
        <v>280</v>
      </c>
      <c r="Q4" s="172" t="s">
        <v>281</v>
      </c>
      <c r="R4" s="172" t="s">
        <v>223</v>
      </c>
      <c r="S4" s="42"/>
      <c r="T4" s="172" t="s">
        <v>221</v>
      </c>
      <c r="U4" s="172" t="s">
        <v>222</v>
      </c>
      <c r="V4" s="187"/>
      <c r="W4" s="172" t="s">
        <v>280</v>
      </c>
      <c r="X4" s="172" t="s">
        <v>281</v>
      </c>
      <c r="Y4" s="172" t="s">
        <v>223</v>
      </c>
      <c r="Z4" s="187"/>
      <c r="AA4" s="390"/>
      <c r="AB4" s="42"/>
      <c r="AD4" s="171" t="s">
        <v>183</v>
      </c>
      <c r="AE4" s="125" t="s">
        <v>278</v>
      </c>
      <c r="AF4" s="172" t="s">
        <v>223</v>
      </c>
      <c r="AG4" s="172" t="s">
        <v>277</v>
      </c>
      <c r="AH4" s="172" t="s">
        <v>222</v>
      </c>
    </row>
    <row r="5" spans="1:34" x14ac:dyDescent="0.2">
      <c r="A5" s="29">
        <v>60</v>
      </c>
      <c r="B5" s="28" t="s">
        <v>158</v>
      </c>
      <c r="C5" s="27" t="s">
        <v>3</v>
      </c>
      <c r="D5" s="26">
        <v>4</v>
      </c>
      <c r="E5" s="173"/>
      <c r="F5" s="132">
        <v>11163</v>
      </c>
      <c r="G5" s="132">
        <v>0</v>
      </c>
      <c r="H5" s="132">
        <f t="shared" ref="H5:H68" si="0">F5-G5</f>
        <v>11163</v>
      </c>
      <c r="I5" s="33"/>
      <c r="J5" s="132">
        <v>680</v>
      </c>
      <c r="K5" s="132">
        <v>223.5</v>
      </c>
      <c r="L5" s="191"/>
      <c r="M5" s="132">
        <v>0</v>
      </c>
      <c r="N5" s="132">
        <v>0</v>
      </c>
      <c r="O5" s="33"/>
      <c r="P5" s="132">
        <v>5902</v>
      </c>
      <c r="Q5" s="132">
        <v>0</v>
      </c>
      <c r="R5" s="132">
        <v>5902</v>
      </c>
      <c r="S5" s="33"/>
      <c r="T5" s="132">
        <v>0</v>
      </c>
      <c r="U5" s="132">
        <v>0</v>
      </c>
      <c r="V5" s="33"/>
      <c r="W5" s="132">
        <v>0</v>
      </c>
      <c r="X5" s="132">
        <v>0</v>
      </c>
      <c r="Y5" s="132">
        <v>0</v>
      </c>
      <c r="Z5" s="33"/>
      <c r="AA5" s="132">
        <f t="shared" ref="AA5:AA68" si="1">H5+J5+K5+M5+N5+R5+T5+U5+Y5</f>
        <v>17968.5</v>
      </c>
      <c r="AB5" s="33"/>
      <c r="AD5" s="338">
        <f t="shared" ref="AD5:AD68" si="2">F5+P5+W5</f>
        <v>17065</v>
      </c>
      <c r="AE5" s="338">
        <f t="shared" ref="AE5:AE68" si="3">G5+X5+Q5</f>
        <v>0</v>
      </c>
      <c r="AF5" s="338">
        <f t="shared" ref="AF5:AF68" si="4">AD5-AE5</f>
        <v>17065</v>
      </c>
      <c r="AG5" s="338">
        <f t="shared" ref="AG5:AG36" si="5">J5+M5+T5</f>
        <v>680</v>
      </c>
      <c r="AH5" s="338">
        <f t="shared" ref="AH5:AH36" si="6">K5+N5+U5</f>
        <v>223.5</v>
      </c>
    </row>
    <row r="6" spans="1:34" x14ac:dyDescent="0.2">
      <c r="A6" s="29">
        <v>110</v>
      </c>
      <c r="B6" s="28" t="s">
        <v>157</v>
      </c>
      <c r="C6" s="27" t="s">
        <v>3</v>
      </c>
      <c r="D6" s="26">
        <v>4</v>
      </c>
      <c r="E6" s="173"/>
      <c r="F6" s="132">
        <v>4252</v>
      </c>
      <c r="G6" s="132">
        <v>0</v>
      </c>
      <c r="H6" s="132">
        <f t="shared" si="0"/>
        <v>4252</v>
      </c>
      <c r="I6" s="33"/>
      <c r="J6" s="132">
        <v>122.83</v>
      </c>
      <c r="K6" s="132">
        <v>781.18</v>
      </c>
      <c r="L6" s="191"/>
      <c r="M6" s="132">
        <v>20</v>
      </c>
      <c r="N6" s="132">
        <v>0</v>
      </c>
      <c r="O6" s="33"/>
      <c r="P6" s="132">
        <v>1461.61</v>
      </c>
      <c r="Q6" s="132">
        <v>0</v>
      </c>
      <c r="R6" s="132">
        <v>1461.61</v>
      </c>
      <c r="S6" s="33"/>
      <c r="T6" s="132">
        <v>0</v>
      </c>
      <c r="U6" s="132">
        <v>0</v>
      </c>
      <c r="V6" s="33"/>
      <c r="W6" s="132">
        <v>0</v>
      </c>
      <c r="X6" s="132">
        <v>0</v>
      </c>
      <c r="Y6" s="132">
        <v>0</v>
      </c>
      <c r="Z6" s="33"/>
      <c r="AA6" s="132">
        <f t="shared" si="1"/>
        <v>6637.62</v>
      </c>
      <c r="AB6" s="33"/>
      <c r="AD6" s="338">
        <f t="shared" si="2"/>
        <v>5713.61</v>
      </c>
      <c r="AE6" s="338">
        <f t="shared" si="3"/>
        <v>0</v>
      </c>
      <c r="AF6" s="338">
        <f t="shared" si="4"/>
        <v>5713.61</v>
      </c>
      <c r="AG6" s="338">
        <f t="shared" si="5"/>
        <v>142.82999999999998</v>
      </c>
      <c r="AH6" s="338">
        <f t="shared" si="6"/>
        <v>781.18</v>
      </c>
    </row>
    <row r="7" spans="1:34" x14ac:dyDescent="0.2">
      <c r="A7" s="29">
        <v>150</v>
      </c>
      <c r="B7" s="28" t="s">
        <v>156</v>
      </c>
      <c r="C7" s="27" t="s">
        <v>8</v>
      </c>
      <c r="D7" s="26">
        <v>2</v>
      </c>
      <c r="E7" s="173"/>
      <c r="F7" s="132">
        <v>10065</v>
      </c>
      <c r="G7" s="132">
        <v>0</v>
      </c>
      <c r="H7" s="132">
        <f t="shared" si="0"/>
        <v>10065</v>
      </c>
      <c r="I7" s="33"/>
      <c r="J7" s="132">
        <v>303.70999999999998</v>
      </c>
      <c r="K7" s="132">
        <v>92.89</v>
      </c>
      <c r="L7" s="191"/>
      <c r="M7" s="132">
        <v>0</v>
      </c>
      <c r="N7" s="132">
        <v>0</v>
      </c>
      <c r="O7" s="33"/>
      <c r="P7" s="132">
        <v>0</v>
      </c>
      <c r="Q7" s="132">
        <v>0</v>
      </c>
      <c r="R7" s="132">
        <v>0</v>
      </c>
      <c r="S7" s="33"/>
      <c r="T7" s="132">
        <v>0</v>
      </c>
      <c r="U7" s="132">
        <v>0</v>
      </c>
      <c r="V7" s="33"/>
      <c r="W7" s="132">
        <v>1352.53</v>
      </c>
      <c r="X7" s="132">
        <v>0</v>
      </c>
      <c r="Y7" s="132">
        <v>1352.53</v>
      </c>
      <c r="Z7" s="33"/>
      <c r="AA7" s="132">
        <f t="shared" si="1"/>
        <v>11814.13</v>
      </c>
      <c r="AB7" s="33"/>
      <c r="AD7" s="338">
        <f t="shared" si="2"/>
        <v>11417.53</v>
      </c>
      <c r="AE7" s="338">
        <f t="shared" si="3"/>
        <v>0</v>
      </c>
      <c r="AF7" s="338">
        <f t="shared" si="4"/>
        <v>11417.53</v>
      </c>
      <c r="AG7" s="338">
        <f t="shared" si="5"/>
        <v>303.70999999999998</v>
      </c>
      <c r="AH7" s="338">
        <f t="shared" si="6"/>
        <v>92.89</v>
      </c>
    </row>
    <row r="8" spans="1:34" x14ac:dyDescent="0.2">
      <c r="A8" s="29">
        <v>200</v>
      </c>
      <c r="B8" s="28" t="s">
        <v>155</v>
      </c>
      <c r="C8" s="27" t="s">
        <v>8</v>
      </c>
      <c r="D8" s="26">
        <v>2</v>
      </c>
      <c r="E8" s="173"/>
      <c r="F8" s="132">
        <v>20602</v>
      </c>
      <c r="G8" s="132">
        <v>0</v>
      </c>
      <c r="H8" s="132">
        <f t="shared" si="0"/>
        <v>20602</v>
      </c>
      <c r="I8" s="33"/>
      <c r="J8" s="132">
        <v>406.87</v>
      </c>
      <c r="K8" s="132">
        <v>170.31</v>
      </c>
      <c r="L8" s="191"/>
      <c r="M8" s="132">
        <v>0</v>
      </c>
      <c r="N8" s="132">
        <v>0</v>
      </c>
      <c r="O8" s="33"/>
      <c r="P8" s="132">
        <v>0</v>
      </c>
      <c r="Q8" s="132">
        <v>0</v>
      </c>
      <c r="R8" s="132">
        <v>0</v>
      </c>
      <c r="S8" s="33"/>
      <c r="T8" s="132">
        <v>0</v>
      </c>
      <c r="U8" s="132">
        <v>0</v>
      </c>
      <c r="V8" s="33"/>
      <c r="W8" s="132">
        <v>2349.11</v>
      </c>
      <c r="X8" s="132">
        <v>1174.55</v>
      </c>
      <c r="Y8" s="132">
        <v>1174.55</v>
      </c>
      <c r="Z8" s="33"/>
      <c r="AA8" s="132">
        <f t="shared" si="1"/>
        <v>22353.73</v>
      </c>
      <c r="AB8" s="33"/>
      <c r="AD8" s="338">
        <f t="shared" si="2"/>
        <v>22951.11</v>
      </c>
      <c r="AE8" s="338">
        <f t="shared" si="3"/>
        <v>1174.55</v>
      </c>
      <c r="AF8" s="338">
        <f t="shared" si="4"/>
        <v>21776.560000000001</v>
      </c>
      <c r="AG8" s="338">
        <f t="shared" si="5"/>
        <v>406.87</v>
      </c>
      <c r="AH8" s="338">
        <f t="shared" si="6"/>
        <v>170.31</v>
      </c>
    </row>
    <row r="9" spans="1:34" x14ac:dyDescent="0.2">
      <c r="A9" s="29">
        <v>250</v>
      </c>
      <c r="B9" s="28" t="s">
        <v>154</v>
      </c>
      <c r="C9" s="27" t="s">
        <v>11</v>
      </c>
      <c r="D9" s="26">
        <v>4</v>
      </c>
      <c r="E9" s="173"/>
      <c r="F9" s="132">
        <v>7590</v>
      </c>
      <c r="G9" s="132">
        <v>0</v>
      </c>
      <c r="H9" s="132">
        <f t="shared" si="0"/>
        <v>7590</v>
      </c>
      <c r="I9" s="33"/>
      <c r="J9" s="132">
        <v>190.87</v>
      </c>
      <c r="K9" s="132">
        <v>262.52</v>
      </c>
      <c r="L9" s="191"/>
      <c r="M9" s="132">
        <v>0</v>
      </c>
      <c r="N9" s="132">
        <v>0</v>
      </c>
      <c r="O9" s="33"/>
      <c r="P9" s="132">
        <v>1182.6400000000001</v>
      </c>
      <c r="Q9" s="132">
        <v>0</v>
      </c>
      <c r="R9" s="132">
        <v>1182.6400000000001</v>
      </c>
      <c r="S9" s="33"/>
      <c r="T9" s="132">
        <v>0</v>
      </c>
      <c r="U9" s="132">
        <v>0</v>
      </c>
      <c r="V9" s="33"/>
      <c r="W9" s="132">
        <v>0</v>
      </c>
      <c r="X9" s="132">
        <v>0</v>
      </c>
      <c r="Y9" s="132">
        <v>0</v>
      </c>
      <c r="Z9" s="33"/>
      <c r="AA9" s="132">
        <f t="shared" si="1"/>
        <v>9226.0299999999988</v>
      </c>
      <c r="AB9" s="33"/>
      <c r="AD9" s="338">
        <f t="shared" si="2"/>
        <v>8772.64</v>
      </c>
      <c r="AE9" s="338">
        <f t="shared" si="3"/>
        <v>0</v>
      </c>
      <c r="AF9" s="338">
        <f t="shared" si="4"/>
        <v>8772.64</v>
      </c>
      <c r="AG9" s="338">
        <f t="shared" si="5"/>
        <v>190.87</v>
      </c>
      <c r="AH9" s="338">
        <f t="shared" si="6"/>
        <v>262.52</v>
      </c>
    </row>
    <row r="10" spans="1:34" x14ac:dyDescent="0.2">
      <c r="A10" s="29">
        <v>300</v>
      </c>
      <c r="B10" s="28" t="s">
        <v>153</v>
      </c>
      <c r="C10" s="27" t="s">
        <v>3</v>
      </c>
      <c r="D10" s="26">
        <v>9</v>
      </c>
      <c r="E10" s="173"/>
      <c r="F10" s="132">
        <v>390</v>
      </c>
      <c r="G10" s="132">
        <v>0</v>
      </c>
      <c r="H10" s="132">
        <f t="shared" si="0"/>
        <v>390</v>
      </c>
      <c r="I10" s="33"/>
      <c r="J10" s="132">
        <v>0</v>
      </c>
      <c r="K10" s="132">
        <v>0</v>
      </c>
      <c r="L10" s="191"/>
      <c r="M10" s="132">
        <v>15</v>
      </c>
      <c r="N10" s="132">
        <v>0</v>
      </c>
      <c r="O10" s="33"/>
      <c r="P10" s="132">
        <v>331</v>
      </c>
      <c r="Q10" s="132">
        <v>0</v>
      </c>
      <c r="R10" s="132">
        <v>331</v>
      </c>
      <c r="S10" s="33"/>
      <c r="T10" s="132">
        <v>0</v>
      </c>
      <c r="U10" s="132">
        <v>0</v>
      </c>
      <c r="V10" s="33"/>
      <c r="W10" s="132">
        <v>0</v>
      </c>
      <c r="X10" s="132">
        <v>0</v>
      </c>
      <c r="Y10" s="132">
        <v>0</v>
      </c>
      <c r="Z10" s="33"/>
      <c r="AA10" s="132">
        <f t="shared" si="1"/>
        <v>736</v>
      </c>
      <c r="AB10" s="33"/>
      <c r="AD10" s="338">
        <f t="shared" si="2"/>
        <v>721</v>
      </c>
      <c r="AE10" s="338">
        <f t="shared" si="3"/>
        <v>0</v>
      </c>
      <c r="AF10" s="338">
        <f t="shared" si="4"/>
        <v>721</v>
      </c>
      <c r="AG10" s="338">
        <f t="shared" si="5"/>
        <v>15</v>
      </c>
      <c r="AH10" s="338">
        <f t="shared" si="6"/>
        <v>0</v>
      </c>
    </row>
    <row r="11" spans="1:34" x14ac:dyDescent="0.2">
      <c r="A11" s="29">
        <v>350</v>
      </c>
      <c r="B11" s="28" t="s">
        <v>152</v>
      </c>
      <c r="C11" s="27" t="s">
        <v>8</v>
      </c>
      <c r="D11" s="26">
        <v>3</v>
      </c>
      <c r="E11" s="173"/>
      <c r="F11" s="132">
        <v>43320</v>
      </c>
      <c r="G11" s="132">
        <v>0</v>
      </c>
      <c r="H11" s="132">
        <f t="shared" si="0"/>
        <v>43320</v>
      </c>
      <c r="I11" s="33"/>
      <c r="J11" s="132">
        <v>2790.27</v>
      </c>
      <c r="K11" s="132">
        <v>837</v>
      </c>
      <c r="L11" s="191"/>
      <c r="M11" s="132">
        <v>0</v>
      </c>
      <c r="N11" s="132">
        <v>0</v>
      </c>
      <c r="O11" s="33"/>
      <c r="P11" s="132">
        <v>0</v>
      </c>
      <c r="Q11" s="132">
        <v>0</v>
      </c>
      <c r="R11" s="132">
        <v>0</v>
      </c>
      <c r="S11" s="33"/>
      <c r="T11" s="132">
        <v>0</v>
      </c>
      <c r="U11" s="132">
        <v>0</v>
      </c>
      <c r="V11" s="33"/>
      <c r="W11" s="132">
        <v>4957</v>
      </c>
      <c r="X11" s="132">
        <v>0</v>
      </c>
      <c r="Y11" s="132">
        <v>4957</v>
      </c>
      <c r="Z11" s="33"/>
      <c r="AA11" s="132">
        <f t="shared" si="1"/>
        <v>51904.27</v>
      </c>
      <c r="AB11" s="33"/>
      <c r="AD11" s="338">
        <f t="shared" si="2"/>
        <v>48277</v>
      </c>
      <c r="AE11" s="338">
        <f t="shared" si="3"/>
        <v>0</v>
      </c>
      <c r="AF11" s="338">
        <f t="shared" si="4"/>
        <v>48277</v>
      </c>
      <c r="AG11" s="338">
        <f t="shared" si="5"/>
        <v>2790.27</v>
      </c>
      <c r="AH11" s="338">
        <f t="shared" si="6"/>
        <v>837</v>
      </c>
    </row>
    <row r="12" spans="1:34" x14ac:dyDescent="0.2">
      <c r="A12" s="29">
        <v>470</v>
      </c>
      <c r="B12" s="28" t="s">
        <v>151</v>
      </c>
      <c r="C12" s="27" t="s">
        <v>3</v>
      </c>
      <c r="D12" s="26">
        <v>4</v>
      </c>
      <c r="E12" s="173"/>
      <c r="F12" s="132">
        <v>12506</v>
      </c>
      <c r="G12" s="132">
        <v>0</v>
      </c>
      <c r="H12" s="132">
        <f t="shared" si="0"/>
        <v>12506</v>
      </c>
      <c r="I12" s="33"/>
      <c r="J12" s="132">
        <v>172.76</v>
      </c>
      <c r="K12" s="132">
        <v>0</v>
      </c>
      <c r="L12" s="191"/>
      <c r="M12" s="132">
        <v>0</v>
      </c>
      <c r="N12" s="132">
        <v>1056.6500000000001</v>
      </c>
      <c r="O12" s="33"/>
      <c r="P12" s="132">
        <v>15590.29</v>
      </c>
      <c r="Q12" s="132">
        <v>0</v>
      </c>
      <c r="R12" s="132">
        <v>15590.29</v>
      </c>
      <c r="S12" s="33"/>
      <c r="T12" s="132">
        <v>0</v>
      </c>
      <c r="U12" s="132">
        <v>0</v>
      </c>
      <c r="V12" s="33"/>
      <c r="W12" s="132">
        <v>0</v>
      </c>
      <c r="X12" s="132">
        <v>0</v>
      </c>
      <c r="Y12" s="132">
        <v>0</v>
      </c>
      <c r="Z12" s="33"/>
      <c r="AA12" s="132">
        <f t="shared" si="1"/>
        <v>29325.7</v>
      </c>
      <c r="AB12" s="33"/>
      <c r="AD12" s="338">
        <f t="shared" si="2"/>
        <v>28096.29</v>
      </c>
      <c r="AE12" s="338">
        <f t="shared" si="3"/>
        <v>0</v>
      </c>
      <c r="AF12" s="338">
        <f t="shared" si="4"/>
        <v>28096.29</v>
      </c>
      <c r="AG12" s="338">
        <f t="shared" si="5"/>
        <v>172.76</v>
      </c>
      <c r="AH12" s="338">
        <f t="shared" si="6"/>
        <v>1056.6500000000001</v>
      </c>
    </row>
    <row r="13" spans="1:34" x14ac:dyDescent="0.2">
      <c r="A13" s="29">
        <v>500</v>
      </c>
      <c r="B13" s="28" t="s">
        <v>209</v>
      </c>
      <c r="C13" s="27" t="s">
        <v>8</v>
      </c>
      <c r="D13" s="26">
        <v>7</v>
      </c>
      <c r="E13" s="173"/>
      <c r="F13" s="132">
        <v>39950</v>
      </c>
      <c r="G13" s="132">
        <v>0</v>
      </c>
      <c r="H13" s="132">
        <f t="shared" si="0"/>
        <v>39950</v>
      </c>
      <c r="I13" s="33"/>
      <c r="J13" s="132">
        <v>1367</v>
      </c>
      <c r="K13" s="132">
        <v>1007.04</v>
      </c>
      <c r="L13" s="191"/>
      <c r="M13" s="132">
        <v>0</v>
      </c>
      <c r="N13" s="132">
        <v>0</v>
      </c>
      <c r="O13" s="33"/>
      <c r="P13" s="132">
        <v>0</v>
      </c>
      <c r="Q13" s="132">
        <v>0</v>
      </c>
      <c r="R13" s="132">
        <v>0</v>
      </c>
      <c r="S13" s="33"/>
      <c r="T13" s="132">
        <v>0</v>
      </c>
      <c r="U13" s="132">
        <v>0</v>
      </c>
      <c r="V13" s="33"/>
      <c r="W13" s="132">
        <v>6891</v>
      </c>
      <c r="X13" s="132">
        <v>0</v>
      </c>
      <c r="Y13" s="132">
        <v>6891</v>
      </c>
      <c r="Z13" s="33"/>
      <c r="AA13" s="132">
        <f t="shared" si="1"/>
        <v>49215.040000000001</v>
      </c>
      <c r="AB13" s="33"/>
      <c r="AD13" s="338">
        <f t="shared" si="2"/>
        <v>46841</v>
      </c>
      <c r="AE13" s="338">
        <f t="shared" si="3"/>
        <v>0</v>
      </c>
      <c r="AF13" s="338">
        <f t="shared" si="4"/>
        <v>46841</v>
      </c>
      <c r="AG13" s="338">
        <f t="shared" si="5"/>
        <v>1367</v>
      </c>
      <c r="AH13" s="338">
        <f t="shared" si="6"/>
        <v>1007.04</v>
      </c>
    </row>
    <row r="14" spans="1:34" x14ac:dyDescent="0.2">
      <c r="A14" s="29">
        <v>550</v>
      </c>
      <c r="B14" s="28" t="s">
        <v>149</v>
      </c>
      <c r="C14" s="27" t="s">
        <v>3</v>
      </c>
      <c r="D14" s="26">
        <v>4</v>
      </c>
      <c r="E14" s="173"/>
      <c r="F14" s="132">
        <v>8894</v>
      </c>
      <c r="G14" s="132">
        <v>0</v>
      </c>
      <c r="H14" s="132">
        <f t="shared" si="0"/>
        <v>8894</v>
      </c>
      <c r="I14" s="33"/>
      <c r="J14" s="132">
        <v>188.06</v>
      </c>
      <c r="K14" s="132">
        <v>106.54</v>
      </c>
      <c r="L14" s="191"/>
      <c r="M14" s="132">
        <v>105.23</v>
      </c>
      <c r="N14" s="132">
        <v>0</v>
      </c>
      <c r="O14" s="33"/>
      <c r="P14" s="132">
        <v>4969.62</v>
      </c>
      <c r="Q14" s="132">
        <v>0</v>
      </c>
      <c r="R14" s="132">
        <v>4969.62</v>
      </c>
      <c r="S14" s="33"/>
      <c r="T14" s="132">
        <v>0</v>
      </c>
      <c r="U14" s="132">
        <v>0</v>
      </c>
      <c r="V14" s="33"/>
      <c r="W14" s="132">
        <v>0</v>
      </c>
      <c r="X14" s="132">
        <v>0</v>
      </c>
      <c r="Y14" s="132">
        <v>0</v>
      </c>
      <c r="Z14" s="33"/>
      <c r="AA14" s="132">
        <f t="shared" si="1"/>
        <v>14263.45</v>
      </c>
      <c r="AB14" s="33"/>
      <c r="AD14" s="338">
        <f t="shared" si="2"/>
        <v>13863.619999999999</v>
      </c>
      <c r="AE14" s="338">
        <f t="shared" si="3"/>
        <v>0</v>
      </c>
      <c r="AF14" s="338">
        <f t="shared" si="4"/>
        <v>13863.619999999999</v>
      </c>
      <c r="AG14" s="338">
        <f t="shared" si="5"/>
        <v>293.29000000000002</v>
      </c>
      <c r="AH14" s="338">
        <f t="shared" si="6"/>
        <v>106.54</v>
      </c>
    </row>
    <row r="15" spans="1:34" x14ac:dyDescent="0.2">
      <c r="A15" s="29">
        <v>600</v>
      </c>
      <c r="B15" s="28" t="s">
        <v>148</v>
      </c>
      <c r="C15" s="27" t="s">
        <v>11</v>
      </c>
      <c r="D15" s="26">
        <v>11</v>
      </c>
      <c r="E15" s="173"/>
      <c r="F15" s="132">
        <v>2118</v>
      </c>
      <c r="G15" s="132">
        <v>1739</v>
      </c>
      <c r="H15" s="132">
        <f t="shared" si="0"/>
        <v>379</v>
      </c>
      <c r="I15" s="33"/>
      <c r="J15" s="132">
        <v>44.37</v>
      </c>
      <c r="K15" s="132">
        <v>86.75</v>
      </c>
      <c r="L15" s="191"/>
      <c r="M15" s="132">
        <v>0</v>
      </c>
      <c r="N15" s="132">
        <v>0</v>
      </c>
      <c r="O15" s="33"/>
      <c r="P15" s="132">
        <v>777.54</v>
      </c>
      <c r="Q15" s="132">
        <v>0</v>
      </c>
      <c r="R15" s="132">
        <v>777.54</v>
      </c>
      <c r="S15" s="33"/>
      <c r="T15" s="132">
        <v>0</v>
      </c>
      <c r="U15" s="132">
        <v>0</v>
      </c>
      <c r="V15" s="33"/>
      <c r="W15" s="132">
        <v>230.05</v>
      </c>
      <c r="X15" s="132">
        <v>0</v>
      </c>
      <c r="Y15" s="132">
        <v>230.05</v>
      </c>
      <c r="Z15" s="33"/>
      <c r="AA15" s="132">
        <f t="shared" si="1"/>
        <v>1517.7099999999998</v>
      </c>
      <c r="AB15" s="33"/>
      <c r="AD15" s="338">
        <f t="shared" si="2"/>
        <v>3125.59</v>
      </c>
      <c r="AE15" s="338">
        <f t="shared" si="3"/>
        <v>1739</v>
      </c>
      <c r="AF15" s="338">
        <f t="shared" si="4"/>
        <v>1386.5900000000001</v>
      </c>
      <c r="AG15" s="338">
        <f t="shared" si="5"/>
        <v>44.37</v>
      </c>
      <c r="AH15" s="338">
        <f t="shared" si="6"/>
        <v>86.75</v>
      </c>
    </row>
    <row r="16" spans="1:34" x14ac:dyDescent="0.2">
      <c r="A16" s="29">
        <v>650</v>
      </c>
      <c r="B16" s="28" t="s">
        <v>147</v>
      </c>
      <c r="C16" s="27" t="s">
        <v>3</v>
      </c>
      <c r="D16" s="26">
        <v>10</v>
      </c>
      <c r="E16" s="173"/>
      <c r="F16" s="132">
        <v>1450</v>
      </c>
      <c r="G16" s="132">
        <v>0</v>
      </c>
      <c r="H16" s="132">
        <f t="shared" si="0"/>
        <v>1450</v>
      </c>
      <c r="I16" s="33"/>
      <c r="J16" s="132">
        <v>33.61</v>
      </c>
      <c r="K16" s="132">
        <v>0</v>
      </c>
      <c r="L16" s="191"/>
      <c r="M16" s="132">
        <v>0</v>
      </c>
      <c r="N16" s="132">
        <v>0</v>
      </c>
      <c r="O16" s="33"/>
      <c r="P16" s="132">
        <v>317</v>
      </c>
      <c r="Q16" s="132">
        <v>0</v>
      </c>
      <c r="R16" s="132">
        <v>317</v>
      </c>
      <c r="S16" s="33"/>
      <c r="T16" s="132">
        <v>0</v>
      </c>
      <c r="U16" s="132">
        <v>0</v>
      </c>
      <c r="V16" s="33"/>
      <c r="W16" s="132">
        <v>0</v>
      </c>
      <c r="X16" s="132">
        <v>0</v>
      </c>
      <c r="Y16" s="132">
        <v>0</v>
      </c>
      <c r="Z16" s="33"/>
      <c r="AA16" s="132">
        <f t="shared" si="1"/>
        <v>1800.61</v>
      </c>
      <c r="AB16" s="33"/>
      <c r="AD16" s="338">
        <f t="shared" si="2"/>
        <v>1767</v>
      </c>
      <c r="AE16" s="338">
        <f t="shared" si="3"/>
        <v>0</v>
      </c>
      <c r="AF16" s="338">
        <f t="shared" si="4"/>
        <v>1767</v>
      </c>
      <c r="AG16" s="338">
        <f t="shared" si="5"/>
        <v>33.61</v>
      </c>
      <c r="AH16" s="338">
        <f t="shared" si="6"/>
        <v>0</v>
      </c>
    </row>
    <row r="17" spans="1:34" x14ac:dyDescent="0.2">
      <c r="A17" s="29">
        <v>750</v>
      </c>
      <c r="B17" s="28" t="s">
        <v>146</v>
      </c>
      <c r="C17" s="27" t="s">
        <v>8</v>
      </c>
      <c r="D17" s="26">
        <v>3</v>
      </c>
      <c r="E17" s="173"/>
      <c r="F17" s="132">
        <v>97555</v>
      </c>
      <c r="G17" s="132">
        <v>59231</v>
      </c>
      <c r="H17" s="132">
        <f t="shared" si="0"/>
        <v>38324</v>
      </c>
      <c r="I17" s="33"/>
      <c r="J17" s="132">
        <v>2277.8200000000002</v>
      </c>
      <c r="K17" s="132">
        <v>0</v>
      </c>
      <c r="L17" s="191"/>
      <c r="M17" s="132">
        <v>0</v>
      </c>
      <c r="N17" s="132">
        <v>0</v>
      </c>
      <c r="O17" s="33"/>
      <c r="P17" s="132">
        <v>0</v>
      </c>
      <c r="Q17" s="132">
        <v>0</v>
      </c>
      <c r="R17" s="132">
        <v>0</v>
      </c>
      <c r="S17" s="33"/>
      <c r="T17" s="132">
        <v>0</v>
      </c>
      <c r="U17" s="132">
        <v>0</v>
      </c>
      <c r="V17" s="33"/>
      <c r="W17" s="132">
        <v>7132</v>
      </c>
      <c r="X17" s="132">
        <v>2232</v>
      </c>
      <c r="Y17" s="132">
        <v>4900</v>
      </c>
      <c r="Z17" s="33"/>
      <c r="AA17" s="132">
        <f t="shared" si="1"/>
        <v>45501.82</v>
      </c>
      <c r="AB17" s="33"/>
      <c r="AD17" s="338">
        <f t="shared" si="2"/>
        <v>104687</v>
      </c>
      <c r="AE17" s="338">
        <f t="shared" si="3"/>
        <v>61463</v>
      </c>
      <c r="AF17" s="338">
        <f t="shared" si="4"/>
        <v>43224</v>
      </c>
      <c r="AG17" s="338">
        <f t="shared" si="5"/>
        <v>2277.8200000000002</v>
      </c>
      <c r="AH17" s="338">
        <f t="shared" si="6"/>
        <v>0</v>
      </c>
    </row>
    <row r="18" spans="1:34" x14ac:dyDescent="0.2">
      <c r="A18" s="29">
        <v>800</v>
      </c>
      <c r="B18" s="28" t="s">
        <v>145</v>
      </c>
      <c r="C18" s="27" t="s">
        <v>3</v>
      </c>
      <c r="D18" s="26">
        <v>10</v>
      </c>
      <c r="E18" s="173"/>
      <c r="F18" s="132">
        <v>777</v>
      </c>
      <c r="G18" s="132">
        <v>0</v>
      </c>
      <c r="H18" s="132">
        <f t="shared" si="0"/>
        <v>777</v>
      </c>
      <c r="I18" s="33"/>
      <c r="J18" s="132">
        <v>0</v>
      </c>
      <c r="K18" s="132">
        <v>0</v>
      </c>
      <c r="L18" s="191"/>
      <c r="M18" s="132">
        <v>0</v>
      </c>
      <c r="N18" s="132">
        <v>327</v>
      </c>
      <c r="O18" s="33"/>
      <c r="P18" s="132">
        <v>400.8</v>
      </c>
      <c r="Q18" s="132">
        <v>0</v>
      </c>
      <c r="R18" s="132">
        <v>400.8</v>
      </c>
      <c r="S18" s="33"/>
      <c r="T18" s="132">
        <v>0</v>
      </c>
      <c r="U18" s="132">
        <v>0</v>
      </c>
      <c r="V18" s="33"/>
      <c r="W18" s="132">
        <v>0</v>
      </c>
      <c r="X18" s="132">
        <v>0</v>
      </c>
      <c r="Y18" s="132">
        <v>0</v>
      </c>
      <c r="Z18" s="33"/>
      <c r="AA18" s="132">
        <f t="shared" si="1"/>
        <v>1504.8</v>
      </c>
      <c r="AB18" s="33"/>
      <c r="AD18" s="338">
        <f t="shared" si="2"/>
        <v>1177.8</v>
      </c>
      <c r="AE18" s="338">
        <f t="shared" si="3"/>
        <v>0</v>
      </c>
      <c r="AF18" s="338">
        <f t="shared" si="4"/>
        <v>1177.8</v>
      </c>
      <c r="AG18" s="338">
        <f t="shared" si="5"/>
        <v>0</v>
      </c>
      <c r="AH18" s="338">
        <f t="shared" si="6"/>
        <v>327</v>
      </c>
    </row>
    <row r="19" spans="1:34" x14ac:dyDescent="0.2">
      <c r="A19" s="29">
        <v>850</v>
      </c>
      <c r="B19" s="28" t="s">
        <v>144</v>
      </c>
      <c r="C19" s="27" t="s">
        <v>3</v>
      </c>
      <c r="D19" s="26">
        <v>10</v>
      </c>
      <c r="E19" s="173"/>
      <c r="F19" s="132">
        <v>1450</v>
      </c>
      <c r="G19" s="132">
        <v>0</v>
      </c>
      <c r="H19" s="132">
        <f t="shared" si="0"/>
        <v>1450</v>
      </c>
      <c r="I19" s="33"/>
      <c r="J19" s="132">
        <v>20.84</v>
      </c>
      <c r="K19" s="132">
        <v>0</v>
      </c>
      <c r="L19" s="191"/>
      <c r="M19" s="132">
        <v>3.6500000000000004</v>
      </c>
      <c r="N19" s="132">
        <v>300</v>
      </c>
      <c r="O19" s="33"/>
      <c r="P19" s="132">
        <v>0</v>
      </c>
      <c r="Q19" s="132">
        <v>0</v>
      </c>
      <c r="R19" s="132">
        <v>0</v>
      </c>
      <c r="S19" s="33"/>
      <c r="T19" s="132">
        <v>0</v>
      </c>
      <c r="U19" s="132">
        <v>0</v>
      </c>
      <c r="V19" s="33"/>
      <c r="W19" s="132">
        <v>0</v>
      </c>
      <c r="X19" s="132">
        <v>0</v>
      </c>
      <c r="Y19" s="132">
        <v>0</v>
      </c>
      <c r="Z19" s="33"/>
      <c r="AA19" s="132">
        <f t="shared" si="1"/>
        <v>1774.49</v>
      </c>
      <c r="AB19" s="33"/>
      <c r="AD19" s="338">
        <f t="shared" si="2"/>
        <v>1450</v>
      </c>
      <c r="AE19" s="338">
        <f t="shared" si="3"/>
        <v>0</v>
      </c>
      <c r="AF19" s="338">
        <f t="shared" si="4"/>
        <v>1450</v>
      </c>
      <c r="AG19" s="338">
        <f t="shared" si="5"/>
        <v>24.490000000000002</v>
      </c>
      <c r="AH19" s="338">
        <f t="shared" si="6"/>
        <v>300</v>
      </c>
    </row>
    <row r="20" spans="1:34" x14ac:dyDescent="0.2">
      <c r="A20" s="29">
        <v>900</v>
      </c>
      <c r="B20" s="28" t="s">
        <v>143</v>
      </c>
      <c r="C20" s="27" t="s">
        <v>11</v>
      </c>
      <c r="D20" s="26">
        <v>7</v>
      </c>
      <c r="E20" s="173"/>
      <c r="F20" s="132">
        <v>22900</v>
      </c>
      <c r="G20" s="132">
        <v>0</v>
      </c>
      <c r="H20" s="132">
        <f t="shared" si="0"/>
        <v>22900</v>
      </c>
      <c r="I20" s="33"/>
      <c r="J20" s="132">
        <v>503.4</v>
      </c>
      <c r="K20" s="132">
        <v>0</v>
      </c>
      <c r="L20" s="191"/>
      <c r="M20" s="132">
        <v>32.43</v>
      </c>
      <c r="N20" s="132">
        <v>724.77</v>
      </c>
      <c r="O20" s="33"/>
      <c r="P20" s="132">
        <v>2112.7600000000002</v>
      </c>
      <c r="Q20" s="132">
        <v>0</v>
      </c>
      <c r="R20" s="132">
        <v>2112.7600000000002</v>
      </c>
      <c r="S20" s="33"/>
      <c r="T20" s="132">
        <v>0</v>
      </c>
      <c r="U20" s="132">
        <v>0</v>
      </c>
      <c r="V20" s="33"/>
      <c r="W20" s="132">
        <v>1121</v>
      </c>
      <c r="X20" s="132">
        <v>199.85</v>
      </c>
      <c r="Y20" s="132">
        <v>921.15</v>
      </c>
      <c r="Z20" s="33"/>
      <c r="AA20" s="132">
        <f t="shared" si="1"/>
        <v>27194.510000000002</v>
      </c>
      <c r="AB20" s="33"/>
      <c r="AD20" s="338">
        <f t="shared" si="2"/>
        <v>26133.760000000002</v>
      </c>
      <c r="AE20" s="338">
        <f t="shared" si="3"/>
        <v>199.85</v>
      </c>
      <c r="AF20" s="338">
        <f t="shared" si="4"/>
        <v>25933.910000000003</v>
      </c>
      <c r="AG20" s="338">
        <f t="shared" si="5"/>
        <v>535.82999999999993</v>
      </c>
      <c r="AH20" s="338">
        <f t="shared" si="6"/>
        <v>724.77</v>
      </c>
    </row>
    <row r="21" spans="1:34" x14ac:dyDescent="0.2">
      <c r="A21" s="29">
        <v>950</v>
      </c>
      <c r="B21" s="28" t="s">
        <v>142</v>
      </c>
      <c r="C21" s="27" t="s">
        <v>3</v>
      </c>
      <c r="D21" s="26">
        <v>9</v>
      </c>
      <c r="E21" s="173"/>
      <c r="F21" s="132">
        <v>843</v>
      </c>
      <c r="G21" s="132">
        <v>0</v>
      </c>
      <c r="H21" s="132">
        <f t="shared" si="0"/>
        <v>843</v>
      </c>
      <c r="I21" s="33"/>
      <c r="J21" s="132">
        <v>5.74</v>
      </c>
      <c r="K21" s="132">
        <v>0</v>
      </c>
      <c r="L21" s="191"/>
      <c r="M21" s="132">
        <v>0</v>
      </c>
      <c r="N21" s="132">
        <v>0</v>
      </c>
      <c r="O21" s="33"/>
      <c r="P21" s="132">
        <v>0</v>
      </c>
      <c r="Q21" s="132">
        <v>0</v>
      </c>
      <c r="R21" s="132">
        <v>0</v>
      </c>
      <c r="S21" s="33"/>
      <c r="T21" s="132">
        <v>0</v>
      </c>
      <c r="U21" s="132">
        <v>0</v>
      </c>
      <c r="V21" s="33"/>
      <c r="W21" s="132">
        <v>0</v>
      </c>
      <c r="X21" s="132">
        <v>0</v>
      </c>
      <c r="Y21" s="132">
        <v>0</v>
      </c>
      <c r="Z21" s="33"/>
      <c r="AA21" s="132">
        <f t="shared" si="1"/>
        <v>848.74</v>
      </c>
      <c r="AB21" s="33"/>
      <c r="AD21" s="338">
        <f t="shared" si="2"/>
        <v>843</v>
      </c>
      <c r="AE21" s="338">
        <f t="shared" si="3"/>
        <v>0</v>
      </c>
      <c r="AF21" s="338">
        <f t="shared" si="4"/>
        <v>843</v>
      </c>
      <c r="AG21" s="338">
        <f t="shared" si="5"/>
        <v>5.74</v>
      </c>
      <c r="AH21" s="338">
        <f t="shared" si="6"/>
        <v>0</v>
      </c>
    </row>
    <row r="22" spans="1:34" x14ac:dyDescent="0.2">
      <c r="A22" s="29">
        <v>1000</v>
      </c>
      <c r="B22" s="28" t="s">
        <v>141</v>
      </c>
      <c r="C22" s="27" t="s">
        <v>3</v>
      </c>
      <c r="D22" s="26">
        <v>9</v>
      </c>
      <c r="E22" s="173"/>
      <c r="F22" s="132">
        <v>1034</v>
      </c>
      <c r="G22" s="132">
        <v>0</v>
      </c>
      <c r="H22" s="132">
        <f t="shared" si="0"/>
        <v>1034</v>
      </c>
      <c r="I22" s="33"/>
      <c r="J22" s="132">
        <v>5.41</v>
      </c>
      <c r="K22" s="132">
        <v>0</v>
      </c>
      <c r="L22" s="191"/>
      <c r="M22" s="132">
        <v>0</v>
      </c>
      <c r="N22" s="132">
        <v>0</v>
      </c>
      <c r="O22" s="33"/>
      <c r="P22" s="132">
        <v>6528</v>
      </c>
      <c r="Q22" s="132">
        <v>0</v>
      </c>
      <c r="R22" s="132">
        <v>6528</v>
      </c>
      <c r="S22" s="33"/>
      <c r="T22" s="132">
        <v>0</v>
      </c>
      <c r="U22" s="132">
        <v>0</v>
      </c>
      <c r="V22" s="33"/>
      <c r="W22" s="132">
        <v>0</v>
      </c>
      <c r="X22" s="132">
        <v>0</v>
      </c>
      <c r="Y22" s="132">
        <v>0</v>
      </c>
      <c r="Z22" s="33"/>
      <c r="AA22" s="132">
        <f t="shared" si="1"/>
        <v>7567.41</v>
      </c>
      <c r="AB22" s="33"/>
      <c r="AD22" s="338">
        <f t="shared" si="2"/>
        <v>7562</v>
      </c>
      <c r="AE22" s="338">
        <f t="shared" si="3"/>
        <v>0</v>
      </c>
      <c r="AF22" s="338">
        <f t="shared" si="4"/>
        <v>7562</v>
      </c>
      <c r="AG22" s="338">
        <f t="shared" si="5"/>
        <v>5.41</v>
      </c>
      <c r="AH22" s="338">
        <f t="shared" si="6"/>
        <v>0</v>
      </c>
    </row>
    <row r="23" spans="1:34" x14ac:dyDescent="0.2">
      <c r="A23" s="29">
        <v>1050</v>
      </c>
      <c r="B23" s="28" t="s">
        <v>140</v>
      </c>
      <c r="C23" s="27" t="s">
        <v>3</v>
      </c>
      <c r="D23" s="26">
        <v>9</v>
      </c>
      <c r="E23" s="173"/>
      <c r="F23" s="132">
        <v>1339</v>
      </c>
      <c r="G23" s="132">
        <v>0</v>
      </c>
      <c r="H23" s="132">
        <f t="shared" si="0"/>
        <v>1339</v>
      </c>
      <c r="I23" s="33"/>
      <c r="J23" s="132">
        <v>6.83</v>
      </c>
      <c r="K23" s="132">
        <v>0</v>
      </c>
      <c r="L23" s="191"/>
      <c r="M23" s="132">
        <v>11</v>
      </c>
      <c r="N23" s="132">
        <v>0</v>
      </c>
      <c r="O23" s="33"/>
      <c r="P23" s="132">
        <v>462</v>
      </c>
      <c r="Q23" s="132">
        <v>0</v>
      </c>
      <c r="R23" s="132">
        <v>462</v>
      </c>
      <c r="S23" s="33"/>
      <c r="T23" s="132">
        <v>0</v>
      </c>
      <c r="U23" s="132">
        <v>0</v>
      </c>
      <c r="V23" s="33"/>
      <c r="W23" s="132">
        <v>0</v>
      </c>
      <c r="X23" s="132">
        <v>0</v>
      </c>
      <c r="Y23" s="132">
        <v>0</v>
      </c>
      <c r="Z23" s="33"/>
      <c r="AA23" s="132">
        <f t="shared" si="1"/>
        <v>1818.83</v>
      </c>
      <c r="AB23" s="33"/>
      <c r="AD23" s="338">
        <f t="shared" si="2"/>
        <v>1801</v>
      </c>
      <c r="AE23" s="338">
        <f t="shared" si="3"/>
        <v>0</v>
      </c>
      <c r="AF23" s="338">
        <f t="shared" si="4"/>
        <v>1801</v>
      </c>
      <c r="AG23" s="338">
        <f t="shared" si="5"/>
        <v>17.829999999999998</v>
      </c>
      <c r="AH23" s="338">
        <f t="shared" si="6"/>
        <v>0</v>
      </c>
    </row>
    <row r="24" spans="1:34" x14ac:dyDescent="0.2">
      <c r="A24" s="29">
        <v>1100</v>
      </c>
      <c r="B24" s="28" t="s">
        <v>139</v>
      </c>
      <c r="C24" s="27" t="s">
        <v>8</v>
      </c>
      <c r="D24" s="26">
        <v>2</v>
      </c>
      <c r="E24" s="173"/>
      <c r="F24" s="132">
        <v>10083</v>
      </c>
      <c r="G24" s="132">
        <v>0</v>
      </c>
      <c r="H24" s="132">
        <f t="shared" si="0"/>
        <v>10083</v>
      </c>
      <c r="I24" s="33"/>
      <c r="J24" s="132">
        <v>186</v>
      </c>
      <c r="K24" s="132">
        <v>558</v>
      </c>
      <c r="L24" s="191"/>
      <c r="M24" s="132">
        <v>0</v>
      </c>
      <c r="N24" s="132">
        <v>0</v>
      </c>
      <c r="O24" s="33"/>
      <c r="P24" s="132">
        <v>0</v>
      </c>
      <c r="Q24" s="132">
        <v>0</v>
      </c>
      <c r="R24" s="132">
        <v>0</v>
      </c>
      <c r="S24" s="33"/>
      <c r="T24" s="132">
        <v>44</v>
      </c>
      <c r="U24" s="132">
        <v>40</v>
      </c>
      <c r="V24" s="33"/>
      <c r="W24" s="132">
        <v>700</v>
      </c>
      <c r="X24" s="132">
        <v>0</v>
      </c>
      <c r="Y24" s="132">
        <v>700</v>
      </c>
      <c r="Z24" s="33"/>
      <c r="AA24" s="132">
        <f t="shared" si="1"/>
        <v>11611</v>
      </c>
      <c r="AB24" s="33"/>
      <c r="AD24" s="338">
        <f t="shared" si="2"/>
        <v>10783</v>
      </c>
      <c r="AE24" s="338">
        <f t="shared" si="3"/>
        <v>0</v>
      </c>
      <c r="AF24" s="338">
        <f t="shared" si="4"/>
        <v>10783</v>
      </c>
      <c r="AG24" s="338">
        <f t="shared" si="5"/>
        <v>230</v>
      </c>
      <c r="AH24" s="338">
        <f t="shared" si="6"/>
        <v>598</v>
      </c>
    </row>
    <row r="25" spans="1:34" x14ac:dyDescent="0.2">
      <c r="A25" s="29">
        <v>1150</v>
      </c>
      <c r="B25" s="28" t="s">
        <v>138</v>
      </c>
      <c r="C25" s="27" t="s">
        <v>3</v>
      </c>
      <c r="D25" s="26">
        <v>9</v>
      </c>
      <c r="E25" s="173"/>
      <c r="F25" s="132">
        <v>520</v>
      </c>
      <c r="G25" s="132">
        <v>0</v>
      </c>
      <c r="H25" s="132">
        <f t="shared" si="0"/>
        <v>520</v>
      </c>
      <c r="I25" s="33"/>
      <c r="J25" s="132">
        <v>0</v>
      </c>
      <c r="K25" s="132">
        <v>0</v>
      </c>
      <c r="L25" s="191"/>
      <c r="M25" s="132">
        <v>2</v>
      </c>
      <c r="N25" s="132">
        <v>0</v>
      </c>
      <c r="O25" s="33"/>
      <c r="P25" s="132">
        <v>0</v>
      </c>
      <c r="Q25" s="132">
        <v>0</v>
      </c>
      <c r="R25" s="132">
        <v>0</v>
      </c>
      <c r="S25" s="33"/>
      <c r="T25" s="132">
        <v>0</v>
      </c>
      <c r="U25" s="132">
        <v>0</v>
      </c>
      <c r="V25" s="33"/>
      <c r="W25" s="132">
        <v>8</v>
      </c>
      <c r="X25" s="132">
        <v>0</v>
      </c>
      <c r="Y25" s="132">
        <v>8</v>
      </c>
      <c r="Z25" s="33"/>
      <c r="AA25" s="132">
        <f t="shared" si="1"/>
        <v>530</v>
      </c>
      <c r="AB25" s="33"/>
      <c r="AD25" s="338">
        <f t="shared" si="2"/>
        <v>528</v>
      </c>
      <c r="AE25" s="338">
        <f t="shared" si="3"/>
        <v>0</v>
      </c>
      <c r="AF25" s="338">
        <f t="shared" si="4"/>
        <v>528</v>
      </c>
      <c r="AG25" s="338">
        <f t="shared" si="5"/>
        <v>2</v>
      </c>
      <c r="AH25" s="338">
        <f t="shared" si="6"/>
        <v>0</v>
      </c>
    </row>
    <row r="26" spans="1:34" x14ac:dyDescent="0.2">
      <c r="A26" s="29">
        <v>1200</v>
      </c>
      <c r="B26" s="28" t="s">
        <v>137</v>
      </c>
      <c r="C26" s="27" t="s">
        <v>3</v>
      </c>
      <c r="D26" s="26">
        <v>9</v>
      </c>
      <c r="E26" s="173"/>
      <c r="F26" s="132">
        <v>300</v>
      </c>
      <c r="G26" s="132">
        <v>0</v>
      </c>
      <c r="H26" s="132">
        <f t="shared" si="0"/>
        <v>300</v>
      </c>
      <c r="I26" s="33"/>
      <c r="J26" s="132">
        <v>0</v>
      </c>
      <c r="K26" s="132">
        <v>0</v>
      </c>
      <c r="L26" s="191"/>
      <c r="M26" s="132">
        <v>0</v>
      </c>
      <c r="N26" s="132">
        <v>0</v>
      </c>
      <c r="O26" s="33"/>
      <c r="P26" s="132">
        <v>0</v>
      </c>
      <c r="Q26" s="132">
        <v>0</v>
      </c>
      <c r="R26" s="132">
        <v>0</v>
      </c>
      <c r="S26" s="33"/>
      <c r="T26" s="132">
        <v>0</v>
      </c>
      <c r="U26" s="132">
        <v>0</v>
      </c>
      <c r="V26" s="33"/>
      <c r="W26" s="132">
        <v>0</v>
      </c>
      <c r="X26" s="132">
        <v>0</v>
      </c>
      <c r="Y26" s="132">
        <v>0</v>
      </c>
      <c r="Z26" s="33"/>
      <c r="AA26" s="132">
        <f t="shared" si="1"/>
        <v>300</v>
      </c>
      <c r="AB26" s="33"/>
      <c r="AD26" s="338">
        <f t="shared" si="2"/>
        <v>300</v>
      </c>
      <c r="AE26" s="338">
        <f t="shared" si="3"/>
        <v>0</v>
      </c>
      <c r="AF26" s="338">
        <f t="shared" si="4"/>
        <v>300</v>
      </c>
      <c r="AG26" s="338">
        <f t="shared" si="5"/>
        <v>0</v>
      </c>
      <c r="AH26" s="338">
        <f t="shared" si="6"/>
        <v>0</v>
      </c>
    </row>
    <row r="27" spans="1:34" x14ac:dyDescent="0.2">
      <c r="A27" s="29">
        <v>1250</v>
      </c>
      <c r="B27" s="28" t="s">
        <v>136</v>
      </c>
      <c r="C27" s="27" t="s">
        <v>3</v>
      </c>
      <c r="D27" s="26">
        <v>4</v>
      </c>
      <c r="E27" s="173"/>
      <c r="F27" s="132">
        <v>6417</v>
      </c>
      <c r="G27" s="132">
        <v>0</v>
      </c>
      <c r="H27" s="132">
        <f t="shared" si="0"/>
        <v>6417</v>
      </c>
      <c r="I27" s="33"/>
      <c r="J27" s="132">
        <v>0</v>
      </c>
      <c r="K27" s="132">
        <v>23</v>
      </c>
      <c r="L27" s="191"/>
      <c r="M27" s="132">
        <v>20.044799999999999</v>
      </c>
      <c r="N27" s="132">
        <v>348.89</v>
      </c>
      <c r="O27" s="33"/>
      <c r="P27" s="132">
        <v>13750.82</v>
      </c>
      <c r="Q27" s="132">
        <v>0</v>
      </c>
      <c r="R27" s="132">
        <v>13750.82</v>
      </c>
      <c r="S27" s="33"/>
      <c r="T27" s="132">
        <v>0</v>
      </c>
      <c r="U27" s="132">
        <v>0</v>
      </c>
      <c r="V27" s="33"/>
      <c r="W27" s="132">
        <v>0</v>
      </c>
      <c r="X27" s="132">
        <v>0</v>
      </c>
      <c r="Y27" s="132">
        <v>0</v>
      </c>
      <c r="Z27" s="33"/>
      <c r="AA27" s="132">
        <f t="shared" si="1"/>
        <v>20559.754799999999</v>
      </c>
      <c r="AB27" s="33"/>
      <c r="AD27" s="338">
        <f t="shared" si="2"/>
        <v>20167.82</v>
      </c>
      <c r="AE27" s="338">
        <f t="shared" si="3"/>
        <v>0</v>
      </c>
      <c r="AF27" s="338">
        <f t="shared" si="4"/>
        <v>20167.82</v>
      </c>
      <c r="AG27" s="338">
        <f t="shared" si="5"/>
        <v>20.044799999999999</v>
      </c>
      <c r="AH27" s="338">
        <f t="shared" si="6"/>
        <v>371.89</v>
      </c>
    </row>
    <row r="28" spans="1:34" x14ac:dyDescent="0.2">
      <c r="A28" s="29">
        <v>1300</v>
      </c>
      <c r="B28" s="28" t="s">
        <v>135</v>
      </c>
      <c r="C28" s="27" t="s">
        <v>8</v>
      </c>
      <c r="D28" s="26">
        <v>2</v>
      </c>
      <c r="E28" s="173"/>
      <c r="F28" s="132">
        <v>7465</v>
      </c>
      <c r="G28" s="132">
        <v>0</v>
      </c>
      <c r="H28" s="132">
        <f t="shared" si="0"/>
        <v>7465</v>
      </c>
      <c r="I28" s="33"/>
      <c r="J28" s="132">
        <v>303.85000000000002</v>
      </c>
      <c r="K28" s="132">
        <v>117.65</v>
      </c>
      <c r="L28" s="191"/>
      <c r="M28" s="132">
        <v>0</v>
      </c>
      <c r="N28" s="132">
        <v>0</v>
      </c>
      <c r="O28" s="33"/>
      <c r="P28" s="132">
        <v>0</v>
      </c>
      <c r="Q28" s="132">
        <v>0</v>
      </c>
      <c r="R28" s="132">
        <v>0</v>
      </c>
      <c r="S28" s="33"/>
      <c r="T28" s="132">
        <v>0</v>
      </c>
      <c r="U28" s="132">
        <v>0</v>
      </c>
      <c r="V28" s="33"/>
      <c r="W28" s="132">
        <v>818.52</v>
      </c>
      <c r="X28" s="132">
        <v>0</v>
      </c>
      <c r="Y28" s="132">
        <v>818.52</v>
      </c>
      <c r="Z28" s="33"/>
      <c r="AA28" s="132">
        <f t="shared" si="1"/>
        <v>8705.02</v>
      </c>
      <c r="AB28" s="33"/>
      <c r="AD28" s="338">
        <f t="shared" si="2"/>
        <v>8283.52</v>
      </c>
      <c r="AE28" s="338">
        <f t="shared" si="3"/>
        <v>0</v>
      </c>
      <c r="AF28" s="338">
        <f t="shared" si="4"/>
        <v>8283.52</v>
      </c>
      <c r="AG28" s="338">
        <f t="shared" si="5"/>
        <v>303.85000000000002</v>
      </c>
      <c r="AH28" s="338">
        <f t="shared" si="6"/>
        <v>117.65</v>
      </c>
    </row>
    <row r="29" spans="1:34" x14ac:dyDescent="0.2">
      <c r="A29" s="29">
        <v>1350</v>
      </c>
      <c r="B29" s="28" t="s">
        <v>134</v>
      </c>
      <c r="C29" s="27" t="s">
        <v>11</v>
      </c>
      <c r="D29" s="26">
        <v>4</v>
      </c>
      <c r="E29" s="173"/>
      <c r="F29" s="132">
        <v>7738</v>
      </c>
      <c r="G29" s="132">
        <v>0</v>
      </c>
      <c r="H29" s="132">
        <f t="shared" si="0"/>
        <v>7738</v>
      </c>
      <c r="I29" s="33"/>
      <c r="J29" s="132">
        <v>190.99</v>
      </c>
      <c r="K29" s="132">
        <v>0</v>
      </c>
      <c r="L29" s="191"/>
      <c r="M29" s="132">
        <v>31.26</v>
      </c>
      <c r="N29" s="132">
        <v>0</v>
      </c>
      <c r="O29" s="33"/>
      <c r="P29" s="132">
        <v>2816.11</v>
      </c>
      <c r="Q29" s="132">
        <v>0</v>
      </c>
      <c r="R29" s="132">
        <v>2816.11</v>
      </c>
      <c r="S29" s="33"/>
      <c r="T29" s="132">
        <v>0</v>
      </c>
      <c r="U29" s="132">
        <v>0</v>
      </c>
      <c r="V29" s="33"/>
      <c r="W29" s="132">
        <v>0</v>
      </c>
      <c r="X29" s="132">
        <v>0</v>
      </c>
      <c r="Y29" s="132">
        <v>0</v>
      </c>
      <c r="Z29" s="33"/>
      <c r="AA29" s="132">
        <f t="shared" si="1"/>
        <v>10776.36</v>
      </c>
      <c r="AB29" s="33"/>
      <c r="AD29" s="338">
        <f t="shared" si="2"/>
        <v>10554.11</v>
      </c>
      <c r="AE29" s="338">
        <f t="shared" si="3"/>
        <v>0</v>
      </c>
      <c r="AF29" s="338">
        <f t="shared" si="4"/>
        <v>10554.11</v>
      </c>
      <c r="AG29" s="338">
        <f t="shared" si="5"/>
        <v>222.25</v>
      </c>
      <c r="AH29" s="338">
        <f t="shared" si="6"/>
        <v>0</v>
      </c>
    </row>
    <row r="30" spans="1:34" x14ac:dyDescent="0.2">
      <c r="A30" s="29">
        <v>1400</v>
      </c>
      <c r="B30" s="28" t="s">
        <v>133</v>
      </c>
      <c r="C30" s="27" t="s">
        <v>3</v>
      </c>
      <c r="D30" s="26">
        <v>11</v>
      </c>
      <c r="E30" s="173"/>
      <c r="F30" s="132">
        <v>2011</v>
      </c>
      <c r="G30" s="132">
        <v>0</v>
      </c>
      <c r="H30" s="132">
        <f t="shared" si="0"/>
        <v>2011</v>
      </c>
      <c r="I30" s="33"/>
      <c r="J30" s="132">
        <v>36.94</v>
      </c>
      <c r="K30" s="132">
        <v>0</v>
      </c>
      <c r="L30" s="191"/>
      <c r="M30" s="132">
        <v>0</v>
      </c>
      <c r="N30" s="132">
        <v>0</v>
      </c>
      <c r="O30" s="33"/>
      <c r="P30" s="132">
        <v>7820.13</v>
      </c>
      <c r="Q30" s="132">
        <v>1261.31</v>
      </c>
      <c r="R30" s="132">
        <v>6558.82</v>
      </c>
      <c r="S30" s="33"/>
      <c r="T30" s="132">
        <v>0</v>
      </c>
      <c r="U30" s="132">
        <v>0</v>
      </c>
      <c r="V30" s="33"/>
      <c r="W30" s="132">
        <v>56</v>
      </c>
      <c r="X30" s="132">
        <v>0</v>
      </c>
      <c r="Y30" s="132">
        <v>56</v>
      </c>
      <c r="Z30" s="33"/>
      <c r="AA30" s="132">
        <f t="shared" si="1"/>
        <v>8662.76</v>
      </c>
      <c r="AB30" s="33"/>
      <c r="AD30" s="338">
        <f t="shared" si="2"/>
        <v>9887.130000000001</v>
      </c>
      <c r="AE30" s="338">
        <f t="shared" si="3"/>
        <v>1261.31</v>
      </c>
      <c r="AF30" s="338">
        <f t="shared" si="4"/>
        <v>8625.8200000000015</v>
      </c>
      <c r="AG30" s="338">
        <f t="shared" si="5"/>
        <v>36.94</v>
      </c>
      <c r="AH30" s="338">
        <f t="shared" si="6"/>
        <v>0</v>
      </c>
    </row>
    <row r="31" spans="1:34" x14ac:dyDescent="0.2">
      <c r="A31" s="29">
        <v>1450</v>
      </c>
      <c r="B31" s="28" t="s">
        <v>132</v>
      </c>
      <c r="C31" s="27" t="s">
        <v>8</v>
      </c>
      <c r="D31" s="26">
        <v>6</v>
      </c>
      <c r="E31" s="173"/>
      <c r="F31" s="132">
        <v>13800</v>
      </c>
      <c r="G31" s="132">
        <v>7901</v>
      </c>
      <c r="H31" s="132">
        <f t="shared" si="0"/>
        <v>5899</v>
      </c>
      <c r="I31" s="33"/>
      <c r="J31" s="132">
        <v>174.8</v>
      </c>
      <c r="K31" s="132">
        <v>377.34</v>
      </c>
      <c r="L31" s="191"/>
      <c r="M31" s="132">
        <v>0</v>
      </c>
      <c r="N31" s="132">
        <v>0</v>
      </c>
      <c r="O31" s="33"/>
      <c r="P31" s="132">
        <v>0</v>
      </c>
      <c r="Q31" s="132">
        <v>0</v>
      </c>
      <c r="R31" s="132">
        <v>0</v>
      </c>
      <c r="S31" s="33"/>
      <c r="T31" s="132">
        <v>0</v>
      </c>
      <c r="U31" s="132">
        <v>0</v>
      </c>
      <c r="V31" s="33"/>
      <c r="W31" s="132">
        <v>1530.2</v>
      </c>
      <c r="X31" s="132">
        <v>0</v>
      </c>
      <c r="Y31" s="132">
        <v>1530.2</v>
      </c>
      <c r="Z31" s="33"/>
      <c r="AA31" s="132">
        <f t="shared" si="1"/>
        <v>7981.34</v>
      </c>
      <c r="AB31" s="33"/>
      <c r="AD31" s="338">
        <f t="shared" si="2"/>
        <v>15330.2</v>
      </c>
      <c r="AE31" s="338">
        <f t="shared" si="3"/>
        <v>7901</v>
      </c>
      <c r="AF31" s="338">
        <f t="shared" si="4"/>
        <v>7429.2000000000007</v>
      </c>
      <c r="AG31" s="338">
        <f t="shared" si="5"/>
        <v>174.8</v>
      </c>
      <c r="AH31" s="338">
        <f t="shared" si="6"/>
        <v>377.34</v>
      </c>
    </row>
    <row r="32" spans="1:34" x14ac:dyDescent="0.2">
      <c r="A32" s="29">
        <v>1500</v>
      </c>
      <c r="B32" s="28" t="s">
        <v>131</v>
      </c>
      <c r="C32" s="27" t="s">
        <v>8</v>
      </c>
      <c r="D32" s="26">
        <v>7</v>
      </c>
      <c r="E32" s="173"/>
      <c r="F32" s="132">
        <v>29066</v>
      </c>
      <c r="G32" s="132">
        <v>17149</v>
      </c>
      <c r="H32" s="132">
        <f t="shared" si="0"/>
        <v>11917</v>
      </c>
      <c r="I32" s="33"/>
      <c r="J32" s="132">
        <v>133</v>
      </c>
      <c r="K32" s="132">
        <v>652</v>
      </c>
      <c r="L32" s="191"/>
      <c r="M32" s="132">
        <v>0</v>
      </c>
      <c r="N32" s="132">
        <v>0</v>
      </c>
      <c r="O32" s="33"/>
      <c r="P32" s="132">
        <v>0</v>
      </c>
      <c r="Q32" s="132">
        <v>0</v>
      </c>
      <c r="R32" s="132">
        <v>0</v>
      </c>
      <c r="S32" s="33"/>
      <c r="T32" s="132">
        <v>0</v>
      </c>
      <c r="U32" s="132">
        <v>0</v>
      </c>
      <c r="V32" s="33"/>
      <c r="W32" s="132">
        <v>4995</v>
      </c>
      <c r="X32" s="132">
        <v>0</v>
      </c>
      <c r="Y32" s="132">
        <v>4995</v>
      </c>
      <c r="Z32" s="33"/>
      <c r="AA32" s="132">
        <f t="shared" si="1"/>
        <v>17697</v>
      </c>
      <c r="AB32" s="33"/>
      <c r="AD32" s="338">
        <f t="shared" si="2"/>
        <v>34061</v>
      </c>
      <c r="AE32" s="338">
        <f t="shared" si="3"/>
        <v>17149</v>
      </c>
      <c r="AF32" s="338">
        <f t="shared" si="4"/>
        <v>16912</v>
      </c>
      <c r="AG32" s="338">
        <f t="shared" si="5"/>
        <v>133</v>
      </c>
      <c r="AH32" s="338">
        <f t="shared" si="6"/>
        <v>652</v>
      </c>
    </row>
    <row r="33" spans="1:34" x14ac:dyDescent="0.2">
      <c r="A33" s="29">
        <v>1520</v>
      </c>
      <c r="B33" s="28" t="s">
        <v>130</v>
      </c>
      <c r="C33" s="27" t="s">
        <v>8</v>
      </c>
      <c r="D33" s="26">
        <v>2</v>
      </c>
      <c r="E33" s="173"/>
      <c r="F33" s="132">
        <v>17422</v>
      </c>
      <c r="G33" s="132">
        <v>2564</v>
      </c>
      <c r="H33" s="132">
        <f t="shared" si="0"/>
        <v>14858</v>
      </c>
      <c r="I33" s="33"/>
      <c r="J33" s="132">
        <v>296.18</v>
      </c>
      <c r="K33" s="132">
        <v>46.77</v>
      </c>
      <c r="L33" s="191"/>
      <c r="M33" s="132">
        <v>0</v>
      </c>
      <c r="N33" s="132">
        <v>0</v>
      </c>
      <c r="O33" s="33"/>
      <c r="P33" s="132">
        <v>0</v>
      </c>
      <c r="Q33" s="132">
        <v>0</v>
      </c>
      <c r="R33" s="132">
        <v>0</v>
      </c>
      <c r="S33" s="33"/>
      <c r="T33" s="132">
        <v>0</v>
      </c>
      <c r="U33" s="132">
        <v>0</v>
      </c>
      <c r="V33" s="33"/>
      <c r="W33" s="132">
        <v>1888.4</v>
      </c>
      <c r="X33" s="132">
        <v>0.2</v>
      </c>
      <c r="Y33" s="132">
        <v>1888.2</v>
      </c>
      <c r="Z33" s="33"/>
      <c r="AA33" s="132">
        <f t="shared" si="1"/>
        <v>17089.150000000001</v>
      </c>
      <c r="AB33" s="33"/>
      <c r="AD33" s="338">
        <f t="shared" si="2"/>
        <v>19310.400000000001</v>
      </c>
      <c r="AE33" s="338">
        <f t="shared" si="3"/>
        <v>2564.1999999999998</v>
      </c>
      <c r="AF33" s="338">
        <f t="shared" si="4"/>
        <v>16746.2</v>
      </c>
      <c r="AG33" s="338">
        <f t="shared" si="5"/>
        <v>296.18</v>
      </c>
      <c r="AH33" s="338">
        <f t="shared" si="6"/>
        <v>46.77</v>
      </c>
    </row>
    <row r="34" spans="1:34" x14ac:dyDescent="0.2">
      <c r="A34" s="29">
        <v>1550</v>
      </c>
      <c r="B34" s="28" t="s">
        <v>129</v>
      </c>
      <c r="C34" s="27" t="s">
        <v>8</v>
      </c>
      <c r="D34" s="26">
        <v>3</v>
      </c>
      <c r="E34" s="173"/>
      <c r="F34" s="132">
        <v>35093</v>
      </c>
      <c r="G34" s="132">
        <v>0</v>
      </c>
      <c r="H34" s="132">
        <f t="shared" si="0"/>
        <v>35093</v>
      </c>
      <c r="I34" s="33"/>
      <c r="J34" s="132">
        <v>1638.48</v>
      </c>
      <c r="K34" s="132">
        <v>611.66999999999996</v>
      </c>
      <c r="L34" s="191"/>
      <c r="M34" s="132">
        <v>0</v>
      </c>
      <c r="N34" s="132">
        <v>0</v>
      </c>
      <c r="O34" s="33"/>
      <c r="P34" s="132">
        <v>0</v>
      </c>
      <c r="Q34" s="132">
        <v>0</v>
      </c>
      <c r="R34" s="132">
        <v>0</v>
      </c>
      <c r="S34" s="33"/>
      <c r="T34" s="132">
        <v>0</v>
      </c>
      <c r="U34" s="132">
        <v>0</v>
      </c>
      <c r="V34" s="33"/>
      <c r="W34" s="132">
        <v>3703</v>
      </c>
      <c r="X34" s="132">
        <v>370</v>
      </c>
      <c r="Y34" s="132">
        <v>3333</v>
      </c>
      <c r="Z34" s="33"/>
      <c r="AA34" s="132">
        <f t="shared" si="1"/>
        <v>40676.15</v>
      </c>
      <c r="AB34" s="33"/>
      <c r="AD34" s="338">
        <f t="shared" si="2"/>
        <v>38796</v>
      </c>
      <c r="AE34" s="338">
        <f t="shared" si="3"/>
        <v>370</v>
      </c>
      <c r="AF34" s="338">
        <f t="shared" si="4"/>
        <v>38426</v>
      </c>
      <c r="AG34" s="338">
        <f t="shared" si="5"/>
        <v>1638.48</v>
      </c>
      <c r="AH34" s="338">
        <f t="shared" si="6"/>
        <v>611.66999999999996</v>
      </c>
    </row>
    <row r="35" spans="1:34" x14ac:dyDescent="0.2">
      <c r="A35" s="29">
        <v>1600</v>
      </c>
      <c r="B35" s="28" t="s">
        <v>128</v>
      </c>
      <c r="C35" s="27" t="s">
        <v>3</v>
      </c>
      <c r="D35" s="26">
        <v>9</v>
      </c>
      <c r="E35" s="173"/>
      <c r="F35" s="132">
        <v>413</v>
      </c>
      <c r="G35" s="132">
        <v>0</v>
      </c>
      <c r="H35" s="132">
        <f t="shared" si="0"/>
        <v>413</v>
      </c>
      <c r="I35" s="33"/>
      <c r="J35" s="132">
        <v>0</v>
      </c>
      <c r="K35" s="132">
        <v>0</v>
      </c>
      <c r="L35" s="191"/>
      <c r="M35" s="132">
        <v>0</v>
      </c>
      <c r="N35" s="132">
        <v>0</v>
      </c>
      <c r="O35" s="33"/>
      <c r="P35" s="132">
        <v>0</v>
      </c>
      <c r="Q35" s="132">
        <v>0</v>
      </c>
      <c r="R35" s="132">
        <v>0</v>
      </c>
      <c r="S35" s="33"/>
      <c r="T35" s="132">
        <v>0</v>
      </c>
      <c r="U35" s="132">
        <v>0</v>
      </c>
      <c r="V35" s="33"/>
      <c r="W35" s="132">
        <v>0</v>
      </c>
      <c r="X35" s="132">
        <v>0</v>
      </c>
      <c r="Y35" s="132">
        <v>0</v>
      </c>
      <c r="Z35" s="33"/>
      <c r="AA35" s="132">
        <f t="shared" si="1"/>
        <v>413</v>
      </c>
      <c r="AB35" s="33"/>
      <c r="AD35" s="338">
        <f t="shared" si="2"/>
        <v>413</v>
      </c>
      <c r="AE35" s="338">
        <f t="shared" si="3"/>
        <v>0</v>
      </c>
      <c r="AF35" s="338">
        <f t="shared" si="4"/>
        <v>413</v>
      </c>
      <c r="AG35" s="338">
        <f t="shared" si="5"/>
        <v>0</v>
      </c>
      <c r="AH35" s="338">
        <f t="shared" si="6"/>
        <v>0</v>
      </c>
    </row>
    <row r="36" spans="1:34" x14ac:dyDescent="0.2">
      <c r="A36" s="29">
        <v>1700</v>
      </c>
      <c r="B36" s="28" t="s">
        <v>127</v>
      </c>
      <c r="C36" s="27" t="s">
        <v>3</v>
      </c>
      <c r="D36" s="26">
        <v>9</v>
      </c>
      <c r="E36" s="173"/>
      <c r="F36" s="132">
        <v>1464</v>
      </c>
      <c r="G36" s="132">
        <v>0</v>
      </c>
      <c r="H36" s="132">
        <f t="shared" si="0"/>
        <v>1464</v>
      </c>
      <c r="I36" s="33"/>
      <c r="J36" s="132">
        <v>0</v>
      </c>
      <c r="K36" s="132">
        <v>0</v>
      </c>
      <c r="L36" s="191"/>
      <c r="M36" s="132">
        <v>0</v>
      </c>
      <c r="N36" s="132">
        <v>0</v>
      </c>
      <c r="O36" s="33"/>
      <c r="P36" s="132">
        <v>0</v>
      </c>
      <c r="Q36" s="132">
        <v>0</v>
      </c>
      <c r="R36" s="132">
        <v>0</v>
      </c>
      <c r="S36" s="33"/>
      <c r="T36" s="132">
        <v>0</v>
      </c>
      <c r="U36" s="132">
        <v>0</v>
      </c>
      <c r="V36" s="33"/>
      <c r="W36" s="132">
        <v>0</v>
      </c>
      <c r="X36" s="132">
        <v>0</v>
      </c>
      <c r="Y36" s="132">
        <v>0</v>
      </c>
      <c r="Z36" s="33"/>
      <c r="AA36" s="132">
        <f t="shared" si="1"/>
        <v>1464</v>
      </c>
      <c r="AB36" s="33"/>
      <c r="AD36" s="338">
        <f t="shared" si="2"/>
        <v>1464</v>
      </c>
      <c r="AE36" s="338">
        <f t="shared" si="3"/>
        <v>0</v>
      </c>
      <c r="AF36" s="338">
        <f t="shared" si="4"/>
        <v>1464</v>
      </c>
      <c r="AG36" s="338">
        <f t="shared" si="5"/>
        <v>0</v>
      </c>
      <c r="AH36" s="338">
        <f t="shared" si="6"/>
        <v>0</v>
      </c>
    </row>
    <row r="37" spans="1:34" x14ac:dyDescent="0.2">
      <c r="A37" s="29">
        <v>1720</v>
      </c>
      <c r="B37" s="28" t="s">
        <v>126</v>
      </c>
      <c r="C37" s="27" t="s">
        <v>6</v>
      </c>
      <c r="D37" s="26">
        <v>4</v>
      </c>
      <c r="E37" s="173"/>
      <c r="F37" s="132">
        <v>16316</v>
      </c>
      <c r="G37" s="132">
        <v>0</v>
      </c>
      <c r="H37" s="132">
        <f t="shared" si="0"/>
        <v>16316</v>
      </c>
      <c r="I37" s="33"/>
      <c r="J37" s="132">
        <v>104.88</v>
      </c>
      <c r="K37" s="132">
        <v>0</v>
      </c>
      <c r="L37" s="191"/>
      <c r="M37" s="132">
        <v>75</v>
      </c>
      <c r="N37" s="132">
        <v>0</v>
      </c>
      <c r="O37" s="33"/>
      <c r="P37" s="132">
        <v>5538</v>
      </c>
      <c r="Q37" s="132">
        <v>0</v>
      </c>
      <c r="R37" s="132">
        <v>5538</v>
      </c>
      <c r="S37" s="33"/>
      <c r="T37" s="132">
        <v>0</v>
      </c>
      <c r="U37" s="132">
        <v>0</v>
      </c>
      <c r="V37" s="33"/>
      <c r="W37" s="132">
        <v>0</v>
      </c>
      <c r="X37" s="132">
        <v>0</v>
      </c>
      <c r="Y37" s="132">
        <v>0</v>
      </c>
      <c r="Z37" s="33"/>
      <c r="AA37" s="132">
        <f t="shared" si="1"/>
        <v>22033.88</v>
      </c>
      <c r="AB37" s="33"/>
      <c r="AD37" s="338">
        <f t="shared" si="2"/>
        <v>21854</v>
      </c>
      <c r="AE37" s="338">
        <f t="shared" si="3"/>
        <v>0</v>
      </c>
      <c r="AF37" s="338">
        <f t="shared" si="4"/>
        <v>21854</v>
      </c>
      <c r="AG37" s="338">
        <f t="shared" ref="AG37:AG68" si="7">J37+M37+T37</f>
        <v>179.88</v>
      </c>
      <c r="AH37" s="338">
        <f t="shared" ref="AH37:AH68" si="8">K37+N37+U37</f>
        <v>0</v>
      </c>
    </row>
    <row r="38" spans="1:34" x14ac:dyDescent="0.2">
      <c r="A38" s="29">
        <v>1730</v>
      </c>
      <c r="B38" s="28" t="s">
        <v>125</v>
      </c>
      <c r="C38" s="27" t="s">
        <v>11</v>
      </c>
      <c r="D38" s="26">
        <v>4</v>
      </c>
      <c r="E38" s="173"/>
      <c r="F38" s="132">
        <v>6298</v>
      </c>
      <c r="G38" s="132">
        <v>0</v>
      </c>
      <c r="H38" s="132">
        <f t="shared" si="0"/>
        <v>6298</v>
      </c>
      <c r="I38" s="33"/>
      <c r="J38" s="132">
        <v>178</v>
      </c>
      <c r="K38" s="132">
        <v>36</v>
      </c>
      <c r="L38" s="191"/>
      <c r="M38" s="132">
        <v>0</v>
      </c>
      <c r="N38" s="132">
        <v>0</v>
      </c>
      <c r="O38" s="33"/>
      <c r="P38" s="132">
        <v>5029</v>
      </c>
      <c r="Q38" s="132">
        <v>406</v>
      </c>
      <c r="R38" s="132">
        <v>4623</v>
      </c>
      <c r="S38" s="33"/>
      <c r="T38" s="132">
        <v>0</v>
      </c>
      <c r="U38" s="132">
        <v>0</v>
      </c>
      <c r="V38" s="33"/>
      <c r="W38" s="132">
        <v>569.76</v>
      </c>
      <c r="X38" s="132">
        <v>0</v>
      </c>
      <c r="Y38" s="132">
        <v>569.76</v>
      </c>
      <c r="Z38" s="33"/>
      <c r="AA38" s="132">
        <f t="shared" si="1"/>
        <v>11704.76</v>
      </c>
      <c r="AB38" s="33"/>
      <c r="AD38" s="338">
        <f t="shared" si="2"/>
        <v>11896.76</v>
      </c>
      <c r="AE38" s="338">
        <f t="shared" si="3"/>
        <v>406</v>
      </c>
      <c r="AF38" s="338">
        <f t="shared" si="4"/>
        <v>11490.76</v>
      </c>
      <c r="AG38" s="338">
        <f t="shared" si="7"/>
        <v>178</v>
      </c>
      <c r="AH38" s="338">
        <f t="shared" si="8"/>
        <v>36</v>
      </c>
    </row>
    <row r="39" spans="1:34" x14ac:dyDescent="0.2">
      <c r="A39" s="29">
        <v>1750</v>
      </c>
      <c r="B39" s="28" t="s">
        <v>124</v>
      </c>
      <c r="C39" s="27" t="s">
        <v>3</v>
      </c>
      <c r="D39" s="26">
        <v>10</v>
      </c>
      <c r="E39" s="173"/>
      <c r="F39" s="132">
        <v>1424</v>
      </c>
      <c r="G39" s="132">
        <v>0</v>
      </c>
      <c r="H39" s="132">
        <f t="shared" si="0"/>
        <v>1424</v>
      </c>
      <c r="I39" s="33"/>
      <c r="J39" s="132">
        <v>0</v>
      </c>
      <c r="K39" s="132">
        <v>0</v>
      </c>
      <c r="L39" s="191"/>
      <c r="M39" s="132">
        <v>37.68</v>
      </c>
      <c r="N39" s="132">
        <v>0</v>
      </c>
      <c r="O39" s="33"/>
      <c r="P39" s="132">
        <v>33</v>
      </c>
      <c r="Q39" s="132">
        <v>0</v>
      </c>
      <c r="R39" s="132">
        <v>33</v>
      </c>
      <c r="S39" s="33"/>
      <c r="T39" s="132">
        <v>0</v>
      </c>
      <c r="U39" s="132">
        <v>0</v>
      </c>
      <c r="V39" s="33"/>
      <c r="W39" s="132">
        <v>0</v>
      </c>
      <c r="X39" s="132">
        <v>0</v>
      </c>
      <c r="Y39" s="132">
        <v>0</v>
      </c>
      <c r="Z39" s="33"/>
      <c r="AA39" s="132">
        <f t="shared" si="1"/>
        <v>1494.68</v>
      </c>
      <c r="AB39" s="33"/>
      <c r="AD39" s="338">
        <f t="shared" si="2"/>
        <v>1457</v>
      </c>
      <c r="AE39" s="338">
        <f t="shared" si="3"/>
        <v>0</v>
      </c>
      <c r="AF39" s="338">
        <f t="shared" si="4"/>
        <v>1457</v>
      </c>
      <c r="AG39" s="338">
        <f t="shared" si="7"/>
        <v>37.68</v>
      </c>
      <c r="AH39" s="338">
        <f t="shared" si="8"/>
        <v>0</v>
      </c>
    </row>
    <row r="40" spans="1:34" x14ac:dyDescent="0.2">
      <c r="A40" s="29">
        <v>1800</v>
      </c>
      <c r="B40" s="28" t="s">
        <v>123</v>
      </c>
      <c r="C40" s="27" t="s">
        <v>11</v>
      </c>
      <c r="D40" s="26">
        <v>4</v>
      </c>
      <c r="E40" s="173"/>
      <c r="F40" s="132">
        <v>12201</v>
      </c>
      <c r="G40" s="132">
        <v>5066</v>
      </c>
      <c r="H40" s="132">
        <f t="shared" si="0"/>
        <v>7135</v>
      </c>
      <c r="I40" s="33"/>
      <c r="J40" s="132">
        <v>360.26</v>
      </c>
      <c r="K40" s="132">
        <v>471</v>
      </c>
      <c r="L40" s="191"/>
      <c r="M40" s="132">
        <v>0</v>
      </c>
      <c r="N40" s="132">
        <v>0</v>
      </c>
      <c r="O40" s="33"/>
      <c r="P40" s="132">
        <v>2549.87</v>
      </c>
      <c r="Q40" s="132">
        <v>201.59</v>
      </c>
      <c r="R40" s="132">
        <v>2348.2800000000002</v>
      </c>
      <c r="S40" s="33"/>
      <c r="T40" s="132">
        <v>0</v>
      </c>
      <c r="U40" s="132">
        <v>0</v>
      </c>
      <c r="V40" s="33"/>
      <c r="W40" s="132">
        <v>0</v>
      </c>
      <c r="X40" s="132">
        <v>0</v>
      </c>
      <c r="Y40" s="132">
        <v>0</v>
      </c>
      <c r="Z40" s="33"/>
      <c r="AA40" s="132">
        <f t="shared" si="1"/>
        <v>10314.540000000001</v>
      </c>
      <c r="AB40" s="33"/>
      <c r="AD40" s="338">
        <f t="shared" si="2"/>
        <v>14750.869999999999</v>
      </c>
      <c r="AE40" s="338">
        <f t="shared" si="3"/>
        <v>5267.59</v>
      </c>
      <c r="AF40" s="338">
        <f t="shared" si="4"/>
        <v>9483.2799999999988</v>
      </c>
      <c r="AG40" s="338">
        <f t="shared" si="7"/>
        <v>360.26</v>
      </c>
      <c r="AH40" s="338">
        <f t="shared" si="8"/>
        <v>471</v>
      </c>
    </row>
    <row r="41" spans="1:34" x14ac:dyDescent="0.2">
      <c r="A41" s="29">
        <v>1860</v>
      </c>
      <c r="B41" s="28" t="s">
        <v>122</v>
      </c>
      <c r="C41" s="27" t="s">
        <v>3</v>
      </c>
      <c r="D41" s="26">
        <v>8</v>
      </c>
      <c r="E41" s="173"/>
      <c r="F41" s="132">
        <v>0</v>
      </c>
      <c r="G41" s="132">
        <v>0</v>
      </c>
      <c r="H41" s="132">
        <f t="shared" si="0"/>
        <v>0</v>
      </c>
      <c r="I41" s="33"/>
      <c r="J41" s="132">
        <v>0</v>
      </c>
      <c r="K41" s="132">
        <v>0</v>
      </c>
      <c r="L41" s="191"/>
      <c r="M41" s="132">
        <v>0</v>
      </c>
      <c r="N41" s="132">
        <v>0</v>
      </c>
      <c r="O41" s="33"/>
      <c r="P41" s="132">
        <v>810.86</v>
      </c>
      <c r="Q41" s="132">
        <v>0</v>
      </c>
      <c r="R41" s="132">
        <v>810.86</v>
      </c>
      <c r="S41" s="33"/>
      <c r="T41" s="132">
        <v>0</v>
      </c>
      <c r="U41" s="132">
        <v>0</v>
      </c>
      <c r="V41" s="33"/>
      <c r="W41" s="132">
        <v>0</v>
      </c>
      <c r="X41" s="132">
        <v>0</v>
      </c>
      <c r="Y41" s="132">
        <v>0</v>
      </c>
      <c r="Z41" s="33"/>
      <c r="AA41" s="132">
        <f t="shared" si="1"/>
        <v>810.86</v>
      </c>
      <c r="AB41" s="33"/>
      <c r="AD41" s="338">
        <f t="shared" si="2"/>
        <v>810.86</v>
      </c>
      <c r="AE41" s="338">
        <f t="shared" si="3"/>
        <v>0</v>
      </c>
      <c r="AF41" s="338">
        <f t="shared" si="4"/>
        <v>810.86</v>
      </c>
      <c r="AG41" s="338">
        <f t="shared" si="7"/>
        <v>0</v>
      </c>
      <c r="AH41" s="338">
        <f t="shared" si="8"/>
        <v>0</v>
      </c>
    </row>
    <row r="42" spans="1:34" x14ac:dyDescent="0.2">
      <c r="A42" s="29">
        <v>2000</v>
      </c>
      <c r="B42" s="28" t="s">
        <v>121</v>
      </c>
      <c r="C42" s="27" t="s">
        <v>3</v>
      </c>
      <c r="D42" s="26">
        <v>9</v>
      </c>
      <c r="E42" s="173"/>
      <c r="F42" s="132">
        <v>700</v>
      </c>
      <c r="G42" s="132">
        <v>0</v>
      </c>
      <c r="H42" s="132">
        <f t="shared" si="0"/>
        <v>700</v>
      </c>
      <c r="I42" s="33"/>
      <c r="J42" s="132">
        <v>10.41</v>
      </c>
      <c r="K42" s="132">
        <v>10.32</v>
      </c>
      <c r="L42" s="191"/>
      <c r="M42" s="132">
        <v>0</v>
      </c>
      <c r="N42" s="132">
        <v>0</v>
      </c>
      <c r="O42" s="33"/>
      <c r="P42" s="132">
        <v>0</v>
      </c>
      <c r="Q42" s="132">
        <v>0</v>
      </c>
      <c r="R42" s="132">
        <v>0</v>
      </c>
      <c r="S42" s="33"/>
      <c r="T42" s="132">
        <v>0</v>
      </c>
      <c r="U42" s="132">
        <v>0</v>
      </c>
      <c r="V42" s="33"/>
      <c r="W42" s="132">
        <v>0</v>
      </c>
      <c r="X42" s="132">
        <v>0</v>
      </c>
      <c r="Y42" s="132">
        <v>0</v>
      </c>
      <c r="Z42" s="33"/>
      <c r="AA42" s="132">
        <f t="shared" si="1"/>
        <v>720.73</v>
      </c>
      <c r="AB42" s="33"/>
      <c r="AD42" s="338">
        <f t="shared" si="2"/>
        <v>700</v>
      </c>
      <c r="AE42" s="338">
        <f t="shared" si="3"/>
        <v>0</v>
      </c>
      <c r="AF42" s="338">
        <f t="shared" si="4"/>
        <v>700</v>
      </c>
      <c r="AG42" s="338">
        <f t="shared" si="7"/>
        <v>10.41</v>
      </c>
      <c r="AH42" s="338">
        <f t="shared" si="8"/>
        <v>10.32</v>
      </c>
    </row>
    <row r="43" spans="1:34" x14ac:dyDescent="0.2">
      <c r="A43" s="29">
        <v>2060</v>
      </c>
      <c r="B43" s="28" t="s">
        <v>120</v>
      </c>
      <c r="C43" s="27" t="s">
        <v>3</v>
      </c>
      <c r="D43" s="26">
        <v>10</v>
      </c>
      <c r="E43" s="173"/>
      <c r="F43" s="132">
        <v>1673</v>
      </c>
      <c r="G43" s="132">
        <v>0</v>
      </c>
      <c r="H43" s="132">
        <f t="shared" si="0"/>
        <v>1673</v>
      </c>
      <c r="I43" s="33"/>
      <c r="J43" s="132">
        <v>24.79</v>
      </c>
      <c r="K43" s="132">
        <v>2.0099999999999998</v>
      </c>
      <c r="L43" s="191"/>
      <c r="M43" s="132">
        <v>0</v>
      </c>
      <c r="N43" s="132">
        <v>0</v>
      </c>
      <c r="O43" s="33"/>
      <c r="P43" s="132">
        <v>1990</v>
      </c>
      <c r="Q43" s="132">
        <v>800</v>
      </c>
      <c r="R43" s="132">
        <v>1190</v>
      </c>
      <c r="S43" s="33"/>
      <c r="T43" s="132">
        <v>0</v>
      </c>
      <c r="U43" s="132">
        <v>0</v>
      </c>
      <c r="V43" s="33"/>
      <c r="W43" s="132">
        <v>0</v>
      </c>
      <c r="X43" s="132">
        <v>0</v>
      </c>
      <c r="Y43" s="132">
        <v>0</v>
      </c>
      <c r="Z43" s="33"/>
      <c r="AA43" s="132">
        <f t="shared" si="1"/>
        <v>2889.8</v>
      </c>
      <c r="AB43" s="33"/>
      <c r="AD43" s="338">
        <f t="shared" si="2"/>
        <v>3663</v>
      </c>
      <c r="AE43" s="338">
        <f t="shared" si="3"/>
        <v>800</v>
      </c>
      <c r="AF43" s="338">
        <f t="shared" si="4"/>
        <v>2863</v>
      </c>
      <c r="AG43" s="338">
        <f t="shared" si="7"/>
        <v>24.79</v>
      </c>
      <c r="AH43" s="338">
        <f t="shared" si="8"/>
        <v>2.0099999999999998</v>
      </c>
    </row>
    <row r="44" spans="1:34" x14ac:dyDescent="0.2">
      <c r="A44" s="29">
        <v>2150</v>
      </c>
      <c r="B44" s="28" t="s">
        <v>119</v>
      </c>
      <c r="C44" s="27" t="s">
        <v>3</v>
      </c>
      <c r="D44" s="26">
        <v>9</v>
      </c>
      <c r="E44" s="173"/>
      <c r="F44" s="132">
        <v>2500</v>
      </c>
      <c r="G44" s="132">
        <v>0</v>
      </c>
      <c r="H44" s="132">
        <f t="shared" si="0"/>
        <v>2500</v>
      </c>
      <c r="I44" s="33"/>
      <c r="J44" s="132">
        <v>0</v>
      </c>
      <c r="K44" s="132">
        <v>0</v>
      </c>
      <c r="L44" s="191"/>
      <c r="M44" s="132">
        <v>0</v>
      </c>
      <c r="N44" s="132">
        <v>0</v>
      </c>
      <c r="O44" s="33"/>
      <c r="P44" s="132">
        <v>160</v>
      </c>
      <c r="Q44" s="132">
        <v>0</v>
      </c>
      <c r="R44" s="132">
        <v>160</v>
      </c>
      <c r="S44" s="33"/>
      <c r="T44" s="132">
        <v>0</v>
      </c>
      <c r="U44" s="132">
        <v>0</v>
      </c>
      <c r="V44" s="33"/>
      <c r="W44" s="132">
        <v>0</v>
      </c>
      <c r="X44" s="132">
        <v>0</v>
      </c>
      <c r="Y44" s="132">
        <v>0</v>
      </c>
      <c r="Z44" s="33"/>
      <c r="AA44" s="132">
        <f t="shared" si="1"/>
        <v>2660</v>
      </c>
      <c r="AB44" s="33"/>
      <c r="AD44" s="338">
        <f t="shared" si="2"/>
        <v>2660</v>
      </c>
      <c r="AE44" s="338">
        <f t="shared" si="3"/>
        <v>0</v>
      </c>
      <c r="AF44" s="338">
        <f t="shared" si="4"/>
        <v>2660</v>
      </c>
      <c r="AG44" s="338">
        <f t="shared" si="7"/>
        <v>0</v>
      </c>
      <c r="AH44" s="338">
        <f t="shared" si="8"/>
        <v>0</v>
      </c>
    </row>
    <row r="45" spans="1:34" x14ac:dyDescent="0.2">
      <c r="A45" s="29">
        <v>2200</v>
      </c>
      <c r="B45" s="28" t="s">
        <v>118</v>
      </c>
      <c r="C45" s="27" t="s">
        <v>3</v>
      </c>
      <c r="D45" s="26">
        <v>10</v>
      </c>
      <c r="E45" s="173"/>
      <c r="F45" s="132">
        <v>1740</v>
      </c>
      <c r="G45" s="132">
        <v>0</v>
      </c>
      <c r="H45" s="132">
        <f t="shared" si="0"/>
        <v>1740</v>
      </c>
      <c r="I45" s="33"/>
      <c r="J45" s="132">
        <v>535</v>
      </c>
      <c r="K45" s="132">
        <v>14.76</v>
      </c>
      <c r="L45" s="191"/>
      <c r="M45" s="132">
        <v>9</v>
      </c>
      <c r="N45" s="132">
        <v>0</v>
      </c>
      <c r="O45" s="33"/>
      <c r="P45" s="132">
        <v>1276</v>
      </c>
      <c r="Q45" s="132">
        <v>0</v>
      </c>
      <c r="R45" s="132">
        <v>1276</v>
      </c>
      <c r="S45" s="33"/>
      <c r="T45" s="132">
        <v>0</v>
      </c>
      <c r="U45" s="132">
        <v>0</v>
      </c>
      <c r="V45" s="33"/>
      <c r="W45" s="132">
        <v>0</v>
      </c>
      <c r="X45" s="132">
        <v>0</v>
      </c>
      <c r="Y45" s="132">
        <v>0</v>
      </c>
      <c r="Z45" s="33"/>
      <c r="AA45" s="132">
        <f t="shared" si="1"/>
        <v>3574.76</v>
      </c>
      <c r="AB45" s="33"/>
      <c r="AD45" s="338">
        <f t="shared" si="2"/>
        <v>3016</v>
      </c>
      <c r="AE45" s="338">
        <f t="shared" si="3"/>
        <v>0</v>
      </c>
      <c r="AF45" s="338">
        <f t="shared" si="4"/>
        <v>3016</v>
      </c>
      <c r="AG45" s="338">
        <f t="shared" si="7"/>
        <v>544</v>
      </c>
      <c r="AH45" s="338">
        <f t="shared" si="8"/>
        <v>14.76</v>
      </c>
    </row>
    <row r="46" spans="1:34" x14ac:dyDescent="0.2">
      <c r="A46" s="29">
        <v>2310</v>
      </c>
      <c r="B46" s="28" t="s">
        <v>117</v>
      </c>
      <c r="C46" s="27" t="s">
        <v>3</v>
      </c>
      <c r="D46" s="26">
        <v>11</v>
      </c>
      <c r="E46" s="173"/>
      <c r="F46" s="132">
        <v>4705</v>
      </c>
      <c r="G46" s="132">
        <v>0</v>
      </c>
      <c r="H46" s="132">
        <f t="shared" si="0"/>
        <v>4705</v>
      </c>
      <c r="I46" s="33"/>
      <c r="J46" s="132">
        <v>83</v>
      </c>
      <c r="K46" s="132">
        <v>0</v>
      </c>
      <c r="L46" s="191"/>
      <c r="M46" s="132">
        <v>0</v>
      </c>
      <c r="N46" s="132">
        <v>0</v>
      </c>
      <c r="O46" s="33"/>
      <c r="P46" s="132">
        <v>4580</v>
      </c>
      <c r="Q46" s="132">
        <v>0</v>
      </c>
      <c r="R46" s="132">
        <v>4580</v>
      </c>
      <c r="S46" s="33"/>
      <c r="T46" s="132">
        <v>0</v>
      </c>
      <c r="U46" s="132">
        <v>0</v>
      </c>
      <c r="V46" s="33"/>
      <c r="W46" s="132">
        <v>0</v>
      </c>
      <c r="X46" s="132">
        <v>0</v>
      </c>
      <c r="Y46" s="132">
        <v>0</v>
      </c>
      <c r="Z46" s="33"/>
      <c r="AA46" s="132">
        <f t="shared" si="1"/>
        <v>9368</v>
      </c>
      <c r="AB46" s="33"/>
      <c r="AD46" s="338">
        <f t="shared" si="2"/>
        <v>9285</v>
      </c>
      <c r="AE46" s="338">
        <f t="shared" si="3"/>
        <v>0</v>
      </c>
      <c r="AF46" s="338">
        <f t="shared" si="4"/>
        <v>9285</v>
      </c>
      <c r="AG46" s="338">
        <f t="shared" si="7"/>
        <v>83</v>
      </c>
      <c r="AH46" s="338">
        <f t="shared" si="8"/>
        <v>0</v>
      </c>
    </row>
    <row r="47" spans="1:34" x14ac:dyDescent="0.2">
      <c r="A47" s="29">
        <v>2350</v>
      </c>
      <c r="B47" s="28" t="s">
        <v>116</v>
      </c>
      <c r="C47" s="27" t="s">
        <v>3</v>
      </c>
      <c r="D47" s="26">
        <v>11</v>
      </c>
      <c r="E47" s="173"/>
      <c r="F47" s="132">
        <v>3042.49</v>
      </c>
      <c r="G47" s="132">
        <v>0</v>
      </c>
      <c r="H47" s="132">
        <f t="shared" si="0"/>
        <v>3042.49</v>
      </c>
      <c r="I47" s="33"/>
      <c r="J47" s="132">
        <v>94</v>
      </c>
      <c r="K47" s="132">
        <v>0</v>
      </c>
      <c r="L47" s="191"/>
      <c r="M47" s="132">
        <v>4.2200000000000006</v>
      </c>
      <c r="N47" s="132">
        <v>0</v>
      </c>
      <c r="O47" s="33"/>
      <c r="P47" s="132">
        <v>1647.9</v>
      </c>
      <c r="Q47" s="132">
        <v>0</v>
      </c>
      <c r="R47" s="132">
        <v>1647.9</v>
      </c>
      <c r="S47" s="33"/>
      <c r="T47" s="132">
        <v>0</v>
      </c>
      <c r="U47" s="132">
        <v>0</v>
      </c>
      <c r="V47" s="33"/>
      <c r="W47" s="132">
        <v>0</v>
      </c>
      <c r="X47" s="132">
        <v>0</v>
      </c>
      <c r="Y47" s="132">
        <v>0</v>
      </c>
      <c r="Z47" s="33"/>
      <c r="AA47" s="132">
        <f t="shared" si="1"/>
        <v>4788.6099999999997</v>
      </c>
      <c r="AB47" s="33"/>
      <c r="AD47" s="338">
        <f t="shared" si="2"/>
        <v>4690.3899999999994</v>
      </c>
      <c r="AE47" s="338">
        <f t="shared" si="3"/>
        <v>0</v>
      </c>
      <c r="AF47" s="338">
        <f t="shared" si="4"/>
        <v>4690.3899999999994</v>
      </c>
      <c r="AG47" s="338">
        <f t="shared" si="7"/>
        <v>98.22</v>
      </c>
      <c r="AH47" s="338">
        <f t="shared" si="8"/>
        <v>0</v>
      </c>
    </row>
    <row r="48" spans="1:34" x14ac:dyDescent="0.2">
      <c r="A48" s="29">
        <v>2500</v>
      </c>
      <c r="B48" s="28" t="s">
        <v>115</v>
      </c>
      <c r="C48" s="27" t="s">
        <v>3</v>
      </c>
      <c r="D48" s="26">
        <v>4</v>
      </c>
      <c r="E48" s="173"/>
      <c r="F48" s="132">
        <v>2687</v>
      </c>
      <c r="G48" s="132">
        <v>0</v>
      </c>
      <c r="H48" s="132">
        <f t="shared" si="0"/>
        <v>2687</v>
      </c>
      <c r="I48" s="33"/>
      <c r="J48" s="132">
        <v>0</v>
      </c>
      <c r="K48" s="132">
        <v>0</v>
      </c>
      <c r="L48" s="191"/>
      <c r="M48" s="132">
        <v>6.8</v>
      </c>
      <c r="N48" s="132">
        <v>0</v>
      </c>
      <c r="O48" s="33"/>
      <c r="P48" s="132">
        <v>643.19000000000005</v>
      </c>
      <c r="Q48" s="132">
        <v>0</v>
      </c>
      <c r="R48" s="132">
        <v>643.19000000000005</v>
      </c>
      <c r="S48" s="33"/>
      <c r="T48" s="132">
        <v>0</v>
      </c>
      <c r="U48" s="132">
        <v>0</v>
      </c>
      <c r="V48" s="33"/>
      <c r="W48" s="132">
        <v>0</v>
      </c>
      <c r="X48" s="132">
        <v>0</v>
      </c>
      <c r="Y48" s="132">
        <v>0</v>
      </c>
      <c r="Z48" s="33"/>
      <c r="AA48" s="132">
        <f t="shared" si="1"/>
        <v>3336.9900000000002</v>
      </c>
      <c r="AB48" s="33"/>
      <c r="AD48" s="338">
        <f t="shared" si="2"/>
        <v>3330.19</v>
      </c>
      <c r="AE48" s="338">
        <f t="shared" si="3"/>
        <v>0</v>
      </c>
      <c r="AF48" s="338">
        <f t="shared" si="4"/>
        <v>3330.19</v>
      </c>
      <c r="AG48" s="338">
        <f t="shared" si="7"/>
        <v>6.8</v>
      </c>
      <c r="AH48" s="338">
        <f t="shared" si="8"/>
        <v>0</v>
      </c>
    </row>
    <row r="49" spans="1:34" x14ac:dyDescent="0.2">
      <c r="A49" s="29">
        <v>2600</v>
      </c>
      <c r="B49" s="28" t="s">
        <v>114</v>
      </c>
      <c r="C49" s="27" t="s">
        <v>3</v>
      </c>
      <c r="D49" s="26">
        <v>4</v>
      </c>
      <c r="E49" s="173"/>
      <c r="F49" s="132">
        <v>10914</v>
      </c>
      <c r="G49" s="132">
        <v>0</v>
      </c>
      <c r="H49" s="132">
        <f t="shared" si="0"/>
        <v>10914</v>
      </c>
      <c r="I49" s="33"/>
      <c r="J49" s="132">
        <v>284</v>
      </c>
      <c r="K49" s="132">
        <v>0</v>
      </c>
      <c r="L49" s="191"/>
      <c r="M49" s="132">
        <v>3</v>
      </c>
      <c r="N49" s="132">
        <v>0</v>
      </c>
      <c r="O49" s="33"/>
      <c r="P49" s="132">
        <v>1790</v>
      </c>
      <c r="Q49" s="132">
        <v>0</v>
      </c>
      <c r="R49" s="132">
        <v>1790</v>
      </c>
      <c r="S49" s="33"/>
      <c r="T49" s="132">
        <v>0</v>
      </c>
      <c r="U49" s="132">
        <v>0</v>
      </c>
      <c r="V49" s="33"/>
      <c r="W49" s="132">
        <v>445</v>
      </c>
      <c r="X49" s="132">
        <v>2</v>
      </c>
      <c r="Y49" s="132">
        <v>443</v>
      </c>
      <c r="Z49" s="33"/>
      <c r="AA49" s="132">
        <f t="shared" si="1"/>
        <v>13434</v>
      </c>
      <c r="AB49" s="33"/>
      <c r="AD49" s="338">
        <f t="shared" si="2"/>
        <v>13149</v>
      </c>
      <c r="AE49" s="338">
        <f t="shared" si="3"/>
        <v>2</v>
      </c>
      <c r="AF49" s="338">
        <f t="shared" si="4"/>
        <v>13147</v>
      </c>
      <c r="AG49" s="338">
        <f t="shared" si="7"/>
        <v>287</v>
      </c>
      <c r="AH49" s="338">
        <f t="shared" si="8"/>
        <v>0</v>
      </c>
    </row>
    <row r="50" spans="1:34" x14ac:dyDescent="0.2">
      <c r="A50" s="29">
        <v>2700</v>
      </c>
      <c r="B50" s="28" t="s">
        <v>113</v>
      </c>
      <c r="C50" s="27" t="s">
        <v>11</v>
      </c>
      <c r="D50" s="26">
        <v>10</v>
      </c>
      <c r="E50" s="173"/>
      <c r="F50" s="132">
        <v>2780</v>
      </c>
      <c r="G50" s="132">
        <v>0</v>
      </c>
      <c r="H50" s="132">
        <f t="shared" si="0"/>
        <v>2780</v>
      </c>
      <c r="I50" s="33"/>
      <c r="J50" s="132">
        <v>33.44</v>
      </c>
      <c r="K50" s="132">
        <v>0</v>
      </c>
      <c r="L50" s="191"/>
      <c r="M50" s="132">
        <v>0</v>
      </c>
      <c r="N50" s="132">
        <v>0</v>
      </c>
      <c r="O50" s="33"/>
      <c r="P50" s="132">
        <v>758</v>
      </c>
      <c r="Q50" s="132">
        <v>79</v>
      </c>
      <c r="R50" s="132">
        <v>679</v>
      </c>
      <c r="S50" s="33"/>
      <c r="T50" s="132">
        <v>0</v>
      </c>
      <c r="U50" s="132">
        <v>0</v>
      </c>
      <c r="V50" s="33"/>
      <c r="W50" s="132">
        <v>179</v>
      </c>
      <c r="X50" s="132">
        <v>0</v>
      </c>
      <c r="Y50" s="132">
        <v>179</v>
      </c>
      <c r="Z50" s="33"/>
      <c r="AA50" s="132">
        <f t="shared" si="1"/>
        <v>3671.44</v>
      </c>
      <c r="AB50" s="33"/>
      <c r="AD50" s="338">
        <f t="shared" si="2"/>
        <v>3717</v>
      </c>
      <c r="AE50" s="338">
        <f t="shared" si="3"/>
        <v>79</v>
      </c>
      <c r="AF50" s="338">
        <f t="shared" si="4"/>
        <v>3638</v>
      </c>
      <c r="AG50" s="338">
        <f t="shared" si="7"/>
        <v>33.44</v>
      </c>
      <c r="AH50" s="338">
        <f t="shared" si="8"/>
        <v>0</v>
      </c>
    </row>
    <row r="51" spans="1:34" x14ac:dyDescent="0.2">
      <c r="A51" s="29">
        <v>2750</v>
      </c>
      <c r="B51" s="28" t="s">
        <v>112</v>
      </c>
      <c r="C51" s="27" t="s">
        <v>3</v>
      </c>
      <c r="D51" s="26">
        <v>4</v>
      </c>
      <c r="E51" s="173"/>
      <c r="F51" s="132">
        <v>6158</v>
      </c>
      <c r="G51" s="132">
        <v>0</v>
      </c>
      <c r="H51" s="132">
        <f t="shared" si="0"/>
        <v>6158</v>
      </c>
      <c r="I51" s="33"/>
      <c r="J51" s="132">
        <v>762.94</v>
      </c>
      <c r="K51" s="132">
        <v>2</v>
      </c>
      <c r="L51" s="191"/>
      <c r="M51" s="132">
        <v>0</v>
      </c>
      <c r="N51" s="132">
        <v>0</v>
      </c>
      <c r="O51" s="33"/>
      <c r="P51" s="132">
        <v>1970.69</v>
      </c>
      <c r="Q51" s="132">
        <v>0</v>
      </c>
      <c r="R51" s="132">
        <v>1970.69</v>
      </c>
      <c r="S51" s="33"/>
      <c r="T51" s="132">
        <v>0</v>
      </c>
      <c r="U51" s="132">
        <v>0</v>
      </c>
      <c r="V51" s="33"/>
      <c r="W51" s="132">
        <v>352.82</v>
      </c>
      <c r="X51" s="132">
        <v>0</v>
      </c>
      <c r="Y51" s="132">
        <v>352.82</v>
      </c>
      <c r="Z51" s="33"/>
      <c r="AA51" s="132">
        <f t="shared" si="1"/>
        <v>9246.4500000000007</v>
      </c>
      <c r="AB51" s="33"/>
      <c r="AD51" s="338">
        <f t="shared" si="2"/>
        <v>8481.51</v>
      </c>
      <c r="AE51" s="338">
        <f t="shared" si="3"/>
        <v>0</v>
      </c>
      <c r="AF51" s="338">
        <f t="shared" si="4"/>
        <v>8481.51</v>
      </c>
      <c r="AG51" s="338">
        <f t="shared" si="7"/>
        <v>762.94</v>
      </c>
      <c r="AH51" s="338">
        <f t="shared" si="8"/>
        <v>2</v>
      </c>
    </row>
    <row r="52" spans="1:34" x14ac:dyDescent="0.2">
      <c r="A52" s="29">
        <v>2850</v>
      </c>
      <c r="B52" s="28" t="s">
        <v>111</v>
      </c>
      <c r="C52" s="27" t="s">
        <v>8</v>
      </c>
      <c r="D52" s="26">
        <v>3</v>
      </c>
      <c r="E52" s="173"/>
      <c r="F52" s="132">
        <v>64417</v>
      </c>
      <c r="G52" s="132">
        <v>14446</v>
      </c>
      <c r="H52" s="132">
        <f t="shared" si="0"/>
        <v>49971</v>
      </c>
      <c r="I52" s="33"/>
      <c r="J52" s="132">
        <v>1570.3</v>
      </c>
      <c r="K52" s="132">
        <v>0</v>
      </c>
      <c r="L52" s="191"/>
      <c r="M52" s="132">
        <v>0</v>
      </c>
      <c r="N52" s="132">
        <v>0</v>
      </c>
      <c r="O52" s="33"/>
      <c r="P52" s="132">
        <v>0</v>
      </c>
      <c r="Q52" s="132">
        <v>0</v>
      </c>
      <c r="R52" s="132">
        <v>0</v>
      </c>
      <c r="S52" s="33"/>
      <c r="T52" s="132">
        <v>0</v>
      </c>
      <c r="U52" s="132">
        <v>0</v>
      </c>
      <c r="V52" s="33"/>
      <c r="W52" s="132">
        <v>8028.9</v>
      </c>
      <c r="X52" s="132">
        <v>0</v>
      </c>
      <c r="Y52" s="132">
        <v>8028.9</v>
      </c>
      <c r="Z52" s="33"/>
      <c r="AA52" s="132">
        <f t="shared" si="1"/>
        <v>59570.200000000004</v>
      </c>
      <c r="AB52" s="33"/>
      <c r="AD52" s="338">
        <f t="shared" si="2"/>
        <v>72445.899999999994</v>
      </c>
      <c r="AE52" s="338">
        <f t="shared" si="3"/>
        <v>14446</v>
      </c>
      <c r="AF52" s="338">
        <f t="shared" si="4"/>
        <v>57999.899999999994</v>
      </c>
      <c r="AG52" s="338">
        <f t="shared" si="7"/>
        <v>1570.3</v>
      </c>
      <c r="AH52" s="338">
        <f t="shared" si="8"/>
        <v>0</v>
      </c>
    </row>
    <row r="53" spans="1:34" x14ac:dyDescent="0.2">
      <c r="A53" s="29">
        <v>2900</v>
      </c>
      <c r="B53" s="28" t="s">
        <v>110</v>
      </c>
      <c r="C53" s="27" t="s">
        <v>3</v>
      </c>
      <c r="D53" s="26">
        <v>10</v>
      </c>
      <c r="E53" s="173"/>
      <c r="F53" s="132">
        <v>4023</v>
      </c>
      <c r="G53" s="132">
        <v>0</v>
      </c>
      <c r="H53" s="132">
        <f t="shared" si="0"/>
        <v>4023</v>
      </c>
      <c r="I53" s="33"/>
      <c r="J53" s="132">
        <v>30</v>
      </c>
      <c r="K53" s="132">
        <v>0</v>
      </c>
      <c r="L53" s="191"/>
      <c r="M53" s="132">
        <v>1.5</v>
      </c>
      <c r="N53" s="132">
        <v>50</v>
      </c>
      <c r="O53" s="33"/>
      <c r="P53" s="132">
        <v>6250</v>
      </c>
      <c r="Q53" s="132">
        <v>1250</v>
      </c>
      <c r="R53" s="132">
        <v>5000</v>
      </c>
      <c r="S53" s="33"/>
      <c r="T53" s="132">
        <v>0</v>
      </c>
      <c r="U53" s="132">
        <v>4</v>
      </c>
      <c r="V53" s="33"/>
      <c r="W53" s="132">
        <v>4</v>
      </c>
      <c r="X53" s="132">
        <v>0</v>
      </c>
      <c r="Y53" s="132">
        <v>4</v>
      </c>
      <c r="Z53" s="33"/>
      <c r="AA53" s="132">
        <f t="shared" si="1"/>
        <v>9112.5</v>
      </c>
      <c r="AB53" s="33"/>
      <c r="AD53" s="338">
        <f t="shared" si="2"/>
        <v>10277</v>
      </c>
      <c r="AE53" s="338">
        <f t="shared" si="3"/>
        <v>1250</v>
      </c>
      <c r="AF53" s="338">
        <f t="shared" si="4"/>
        <v>9027</v>
      </c>
      <c r="AG53" s="338">
        <f t="shared" si="7"/>
        <v>31.5</v>
      </c>
      <c r="AH53" s="338">
        <f t="shared" si="8"/>
        <v>54</v>
      </c>
    </row>
    <row r="54" spans="1:34" x14ac:dyDescent="0.2">
      <c r="A54" s="29">
        <v>2950</v>
      </c>
      <c r="B54" s="28" t="s">
        <v>109</v>
      </c>
      <c r="C54" s="27" t="s">
        <v>3</v>
      </c>
      <c r="D54" s="26">
        <v>9</v>
      </c>
      <c r="E54" s="173"/>
      <c r="F54" s="132">
        <v>780</v>
      </c>
      <c r="G54" s="132">
        <v>0</v>
      </c>
      <c r="H54" s="132">
        <f t="shared" si="0"/>
        <v>780</v>
      </c>
      <c r="I54" s="33"/>
      <c r="J54" s="132">
        <v>21.55</v>
      </c>
      <c r="K54" s="132">
        <v>0</v>
      </c>
      <c r="L54" s="191"/>
      <c r="M54" s="132">
        <v>0</v>
      </c>
      <c r="N54" s="132">
        <v>0</v>
      </c>
      <c r="O54" s="33"/>
      <c r="P54" s="132">
        <v>222</v>
      </c>
      <c r="Q54" s="132">
        <v>0</v>
      </c>
      <c r="R54" s="132">
        <v>222</v>
      </c>
      <c r="S54" s="33"/>
      <c r="T54" s="132">
        <v>0</v>
      </c>
      <c r="U54" s="132">
        <v>0</v>
      </c>
      <c r="V54" s="33"/>
      <c r="W54" s="132">
        <v>0</v>
      </c>
      <c r="X54" s="132">
        <v>0</v>
      </c>
      <c r="Y54" s="132">
        <v>0</v>
      </c>
      <c r="Z54" s="33"/>
      <c r="AA54" s="132">
        <f t="shared" si="1"/>
        <v>1023.55</v>
      </c>
      <c r="AB54" s="33"/>
      <c r="AD54" s="338">
        <f t="shared" si="2"/>
        <v>1002</v>
      </c>
      <c r="AE54" s="338">
        <f t="shared" si="3"/>
        <v>0</v>
      </c>
      <c r="AF54" s="338">
        <f t="shared" si="4"/>
        <v>1002</v>
      </c>
      <c r="AG54" s="338">
        <f t="shared" si="7"/>
        <v>21.55</v>
      </c>
      <c r="AH54" s="338">
        <f t="shared" si="8"/>
        <v>0</v>
      </c>
    </row>
    <row r="55" spans="1:34" x14ac:dyDescent="0.2">
      <c r="A55" s="29">
        <v>3020</v>
      </c>
      <c r="B55" s="28" t="s">
        <v>108</v>
      </c>
      <c r="C55" s="27" t="s">
        <v>3</v>
      </c>
      <c r="D55" s="26">
        <v>6</v>
      </c>
      <c r="E55" s="173"/>
      <c r="F55" s="132">
        <v>1700</v>
      </c>
      <c r="G55" s="132">
        <v>0</v>
      </c>
      <c r="H55" s="132">
        <f t="shared" si="0"/>
        <v>1700</v>
      </c>
      <c r="I55" s="33"/>
      <c r="J55" s="132">
        <v>30</v>
      </c>
      <c r="K55" s="132">
        <v>0</v>
      </c>
      <c r="L55" s="191"/>
      <c r="M55" s="132">
        <v>0</v>
      </c>
      <c r="N55" s="132">
        <v>0</v>
      </c>
      <c r="O55" s="33"/>
      <c r="P55" s="132">
        <v>5447</v>
      </c>
      <c r="Q55" s="132">
        <v>0</v>
      </c>
      <c r="R55" s="132">
        <v>5447</v>
      </c>
      <c r="S55" s="33"/>
      <c r="T55" s="132">
        <v>0</v>
      </c>
      <c r="U55" s="132">
        <v>0</v>
      </c>
      <c r="V55" s="33"/>
      <c r="W55" s="132">
        <v>0</v>
      </c>
      <c r="X55" s="132">
        <v>0</v>
      </c>
      <c r="Y55" s="132">
        <v>0</v>
      </c>
      <c r="Z55" s="33"/>
      <c r="AA55" s="132">
        <f t="shared" si="1"/>
        <v>7177</v>
      </c>
      <c r="AB55" s="33"/>
      <c r="AD55" s="338">
        <f t="shared" si="2"/>
        <v>7147</v>
      </c>
      <c r="AE55" s="338">
        <f t="shared" si="3"/>
        <v>0</v>
      </c>
      <c r="AF55" s="338">
        <f t="shared" si="4"/>
        <v>7147</v>
      </c>
      <c r="AG55" s="338">
        <f t="shared" si="7"/>
        <v>30</v>
      </c>
      <c r="AH55" s="338">
        <f t="shared" si="8"/>
        <v>0</v>
      </c>
    </row>
    <row r="56" spans="1:34" x14ac:dyDescent="0.2">
      <c r="A56" s="29">
        <v>3050</v>
      </c>
      <c r="B56" s="28" t="s">
        <v>107</v>
      </c>
      <c r="C56" s="27" t="s">
        <v>11</v>
      </c>
      <c r="D56" s="26">
        <v>9</v>
      </c>
      <c r="E56" s="173"/>
      <c r="F56" s="132">
        <v>1262</v>
      </c>
      <c r="G56" s="132">
        <v>0</v>
      </c>
      <c r="H56" s="132">
        <f t="shared" si="0"/>
        <v>1262</v>
      </c>
      <c r="I56" s="33"/>
      <c r="J56" s="132">
        <v>30</v>
      </c>
      <c r="K56" s="132">
        <v>5.8271999999999995</v>
      </c>
      <c r="L56" s="191"/>
      <c r="M56" s="132">
        <v>3.75</v>
      </c>
      <c r="N56" s="132">
        <v>552.57000000000005</v>
      </c>
      <c r="O56" s="33"/>
      <c r="P56" s="132">
        <v>2567.86</v>
      </c>
      <c r="Q56" s="132">
        <v>0</v>
      </c>
      <c r="R56" s="132">
        <v>2567.86</v>
      </c>
      <c r="S56" s="33"/>
      <c r="T56" s="132">
        <v>0</v>
      </c>
      <c r="U56" s="132">
        <v>0</v>
      </c>
      <c r="V56" s="33"/>
      <c r="W56" s="132">
        <v>0</v>
      </c>
      <c r="X56" s="132">
        <v>0</v>
      </c>
      <c r="Y56" s="132">
        <v>0</v>
      </c>
      <c r="Z56" s="33"/>
      <c r="AA56" s="132">
        <f t="shared" si="1"/>
        <v>4422.0072</v>
      </c>
      <c r="AB56" s="33"/>
      <c r="AD56" s="338">
        <f t="shared" si="2"/>
        <v>3829.86</v>
      </c>
      <c r="AE56" s="338">
        <f t="shared" si="3"/>
        <v>0</v>
      </c>
      <c r="AF56" s="338">
        <f t="shared" si="4"/>
        <v>3829.86</v>
      </c>
      <c r="AG56" s="338">
        <f t="shared" si="7"/>
        <v>33.75</v>
      </c>
      <c r="AH56" s="338">
        <f t="shared" si="8"/>
        <v>558.3972</v>
      </c>
    </row>
    <row r="57" spans="1:34" x14ac:dyDescent="0.2">
      <c r="A57" s="29">
        <v>3100</v>
      </c>
      <c r="B57" s="28" t="s">
        <v>106</v>
      </c>
      <c r="C57" s="27" t="s">
        <v>6</v>
      </c>
      <c r="D57" s="26">
        <v>7</v>
      </c>
      <c r="E57" s="173"/>
      <c r="F57" s="132">
        <v>38101</v>
      </c>
      <c r="G57" s="132">
        <v>0</v>
      </c>
      <c r="H57" s="132">
        <f t="shared" si="0"/>
        <v>38101</v>
      </c>
      <c r="I57" s="33"/>
      <c r="J57" s="132">
        <v>1378</v>
      </c>
      <c r="K57" s="132">
        <v>94</v>
      </c>
      <c r="L57" s="191"/>
      <c r="M57" s="132">
        <v>0</v>
      </c>
      <c r="N57" s="132">
        <v>0</v>
      </c>
      <c r="O57" s="33"/>
      <c r="P57" s="132">
        <v>1709</v>
      </c>
      <c r="Q57" s="132">
        <v>0</v>
      </c>
      <c r="R57" s="132">
        <v>1709</v>
      </c>
      <c r="S57" s="33"/>
      <c r="T57" s="132">
        <v>0</v>
      </c>
      <c r="U57" s="132">
        <v>0</v>
      </c>
      <c r="V57" s="33"/>
      <c r="W57" s="132">
        <v>8496</v>
      </c>
      <c r="X57" s="132">
        <v>348</v>
      </c>
      <c r="Y57" s="132">
        <v>8148</v>
      </c>
      <c r="Z57" s="33"/>
      <c r="AA57" s="132">
        <f t="shared" si="1"/>
        <v>49430</v>
      </c>
      <c r="AB57" s="33"/>
      <c r="AD57" s="338">
        <f t="shared" si="2"/>
        <v>48306</v>
      </c>
      <c r="AE57" s="338">
        <f t="shared" si="3"/>
        <v>348</v>
      </c>
      <c r="AF57" s="338">
        <f t="shared" si="4"/>
        <v>47958</v>
      </c>
      <c r="AG57" s="338">
        <f t="shared" si="7"/>
        <v>1378</v>
      </c>
      <c r="AH57" s="338">
        <f t="shared" si="8"/>
        <v>94</v>
      </c>
    </row>
    <row r="58" spans="1:34" x14ac:dyDescent="0.2">
      <c r="A58" s="29">
        <v>3310</v>
      </c>
      <c r="B58" s="28" t="s">
        <v>105</v>
      </c>
      <c r="C58" s="27" t="s">
        <v>3</v>
      </c>
      <c r="D58" s="26">
        <v>4</v>
      </c>
      <c r="E58" s="173"/>
      <c r="F58" s="132">
        <v>8839</v>
      </c>
      <c r="G58" s="132">
        <v>0</v>
      </c>
      <c r="H58" s="132">
        <f t="shared" si="0"/>
        <v>8839</v>
      </c>
      <c r="I58" s="33"/>
      <c r="J58" s="132">
        <v>203.37</v>
      </c>
      <c r="K58" s="132">
        <v>54</v>
      </c>
      <c r="L58" s="191"/>
      <c r="M58" s="132">
        <v>0</v>
      </c>
      <c r="N58" s="132">
        <v>0</v>
      </c>
      <c r="O58" s="33"/>
      <c r="P58" s="132">
        <v>24</v>
      </c>
      <c r="Q58" s="132">
        <v>0</v>
      </c>
      <c r="R58" s="132">
        <v>24</v>
      </c>
      <c r="S58" s="33"/>
      <c r="T58" s="132">
        <v>0</v>
      </c>
      <c r="U58" s="132">
        <v>0</v>
      </c>
      <c r="V58" s="33"/>
      <c r="W58" s="132">
        <v>0</v>
      </c>
      <c r="X58" s="132">
        <v>0</v>
      </c>
      <c r="Y58" s="132">
        <v>0</v>
      </c>
      <c r="Z58" s="33"/>
      <c r="AA58" s="132">
        <f t="shared" si="1"/>
        <v>9120.3700000000008</v>
      </c>
      <c r="AB58" s="33"/>
      <c r="AD58" s="338">
        <f t="shared" si="2"/>
        <v>8863</v>
      </c>
      <c r="AE58" s="338">
        <f t="shared" si="3"/>
        <v>0</v>
      </c>
      <c r="AF58" s="338">
        <f t="shared" si="4"/>
        <v>8863</v>
      </c>
      <c r="AG58" s="338">
        <f t="shared" si="7"/>
        <v>203.37</v>
      </c>
      <c r="AH58" s="338">
        <f t="shared" si="8"/>
        <v>54</v>
      </c>
    </row>
    <row r="59" spans="1:34" x14ac:dyDescent="0.2">
      <c r="A59" s="29">
        <v>3350</v>
      </c>
      <c r="B59" s="28" t="s">
        <v>104</v>
      </c>
      <c r="C59" s="27" t="s">
        <v>11</v>
      </c>
      <c r="D59" s="26">
        <v>4</v>
      </c>
      <c r="E59" s="173"/>
      <c r="F59" s="132">
        <v>10276</v>
      </c>
      <c r="G59" s="132">
        <v>0</v>
      </c>
      <c r="H59" s="132">
        <f t="shared" si="0"/>
        <v>10276</v>
      </c>
      <c r="I59" s="33"/>
      <c r="J59" s="132">
        <v>423</v>
      </c>
      <c r="K59" s="132">
        <v>236.25</v>
      </c>
      <c r="L59" s="191"/>
      <c r="M59" s="132">
        <v>0</v>
      </c>
      <c r="N59" s="132">
        <v>0</v>
      </c>
      <c r="O59" s="33"/>
      <c r="P59" s="132">
        <v>6944</v>
      </c>
      <c r="Q59" s="132">
        <v>0</v>
      </c>
      <c r="R59" s="132">
        <v>6944</v>
      </c>
      <c r="S59" s="33"/>
      <c r="T59" s="132">
        <v>0</v>
      </c>
      <c r="U59" s="132">
        <v>0</v>
      </c>
      <c r="V59" s="33"/>
      <c r="W59" s="132">
        <v>516.96</v>
      </c>
      <c r="X59" s="132">
        <v>0</v>
      </c>
      <c r="Y59" s="132">
        <v>516.96</v>
      </c>
      <c r="Z59" s="33"/>
      <c r="AA59" s="132">
        <f t="shared" si="1"/>
        <v>18396.21</v>
      </c>
      <c r="AB59" s="33"/>
      <c r="AD59" s="338">
        <f t="shared" si="2"/>
        <v>17736.96</v>
      </c>
      <c r="AE59" s="338">
        <f t="shared" si="3"/>
        <v>0</v>
      </c>
      <c r="AF59" s="338">
        <f t="shared" si="4"/>
        <v>17736.96</v>
      </c>
      <c r="AG59" s="338">
        <f t="shared" si="7"/>
        <v>423</v>
      </c>
      <c r="AH59" s="338">
        <f t="shared" si="8"/>
        <v>236.25</v>
      </c>
    </row>
    <row r="60" spans="1:34" x14ac:dyDescent="0.2">
      <c r="A60" s="29">
        <v>3370</v>
      </c>
      <c r="B60" s="28" t="s">
        <v>103</v>
      </c>
      <c r="C60" s="27" t="s">
        <v>3</v>
      </c>
      <c r="D60" s="26">
        <v>11</v>
      </c>
      <c r="E60" s="173"/>
      <c r="F60" s="132">
        <v>2203</v>
      </c>
      <c r="G60" s="132">
        <v>0</v>
      </c>
      <c r="H60" s="132">
        <f t="shared" si="0"/>
        <v>2203</v>
      </c>
      <c r="I60" s="33"/>
      <c r="J60" s="132">
        <v>28.41</v>
      </c>
      <c r="K60" s="132">
        <v>0</v>
      </c>
      <c r="L60" s="191"/>
      <c r="M60" s="132">
        <v>0</v>
      </c>
      <c r="N60" s="132">
        <v>0</v>
      </c>
      <c r="O60" s="33"/>
      <c r="P60" s="132">
        <v>2670</v>
      </c>
      <c r="Q60" s="132">
        <v>0</v>
      </c>
      <c r="R60" s="132">
        <v>2670</v>
      </c>
      <c r="S60" s="33"/>
      <c r="T60" s="132">
        <v>0</v>
      </c>
      <c r="U60" s="132">
        <v>0</v>
      </c>
      <c r="V60" s="33"/>
      <c r="W60" s="132">
        <v>0</v>
      </c>
      <c r="X60" s="132">
        <v>0</v>
      </c>
      <c r="Y60" s="132">
        <v>0</v>
      </c>
      <c r="Z60" s="33"/>
      <c r="AA60" s="132">
        <f t="shared" si="1"/>
        <v>4901.41</v>
      </c>
      <c r="AB60" s="33"/>
      <c r="AD60" s="338">
        <f t="shared" si="2"/>
        <v>4873</v>
      </c>
      <c r="AE60" s="338">
        <f t="shared" si="3"/>
        <v>0</v>
      </c>
      <c r="AF60" s="338">
        <f t="shared" si="4"/>
        <v>4873</v>
      </c>
      <c r="AG60" s="338">
        <f t="shared" si="7"/>
        <v>28.41</v>
      </c>
      <c r="AH60" s="338">
        <f t="shared" si="8"/>
        <v>0</v>
      </c>
    </row>
    <row r="61" spans="1:34" x14ac:dyDescent="0.2">
      <c r="A61" s="29">
        <v>3400</v>
      </c>
      <c r="B61" s="28" t="s">
        <v>102</v>
      </c>
      <c r="C61" s="27" t="s">
        <v>11</v>
      </c>
      <c r="D61" s="26">
        <v>4</v>
      </c>
      <c r="E61" s="173"/>
      <c r="F61" s="132">
        <v>7702</v>
      </c>
      <c r="G61" s="132">
        <v>0</v>
      </c>
      <c r="H61" s="132">
        <f t="shared" si="0"/>
        <v>7702</v>
      </c>
      <c r="I61" s="33"/>
      <c r="J61" s="132">
        <v>977</v>
      </c>
      <c r="K61" s="132">
        <v>290.58</v>
      </c>
      <c r="L61" s="191"/>
      <c r="M61" s="132">
        <v>0</v>
      </c>
      <c r="N61" s="132">
        <v>0</v>
      </c>
      <c r="O61" s="33"/>
      <c r="P61" s="132">
        <v>3713.74</v>
      </c>
      <c r="Q61" s="132">
        <v>0</v>
      </c>
      <c r="R61" s="132">
        <v>3713.74</v>
      </c>
      <c r="S61" s="33"/>
      <c r="T61" s="132">
        <v>0</v>
      </c>
      <c r="U61" s="132">
        <v>0</v>
      </c>
      <c r="V61" s="33"/>
      <c r="W61" s="132">
        <v>1.1000000000000001</v>
      </c>
      <c r="X61" s="132">
        <v>1.1000000000000001</v>
      </c>
      <c r="Y61" s="132">
        <v>0</v>
      </c>
      <c r="Z61" s="33"/>
      <c r="AA61" s="132">
        <f t="shared" si="1"/>
        <v>12683.32</v>
      </c>
      <c r="AB61" s="33"/>
      <c r="AD61" s="338">
        <f t="shared" si="2"/>
        <v>11416.84</v>
      </c>
      <c r="AE61" s="338">
        <f t="shared" si="3"/>
        <v>1.1000000000000001</v>
      </c>
      <c r="AF61" s="338">
        <f t="shared" si="4"/>
        <v>11415.74</v>
      </c>
      <c r="AG61" s="338">
        <f t="shared" si="7"/>
        <v>977</v>
      </c>
      <c r="AH61" s="338">
        <f t="shared" si="8"/>
        <v>290.58</v>
      </c>
    </row>
    <row r="62" spans="1:34" x14ac:dyDescent="0.2">
      <c r="A62" s="29">
        <v>3450</v>
      </c>
      <c r="B62" s="28" t="s">
        <v>101</v>
      </c>
      <c r="C62" s="27" t="s">
        <v>3</v>
      </c>
      <c r="D62" s="26">
        <v>4</v>
      </c>
      <c r="E62" s="173"/>
      <c r="F62" s="132">
        <v>8714</v>
      </c>
      <c r="G62" s="132">
        <v>0</v>
      </c>
      <c r="H62" s="132">
        <f t="shared" si="0"/>
        <v>8714</v>
      </c>
      <c r="I62" s="33"/>
      <c r="J62" s="132">
        <v>176</v>
      </c>
      <c r="K62" s="132">
        <v>0</v>
      </c>
      <c r="L62" s="191"/>
      <c r="M62" s="132">
        <v>0</v>
      </c>
      <c r="N62" s="132">
        <v>0</v>
      </c>
      <c r="O62" s="33"/>
      <c r="P62" s="132">
        <v>0</v>
      </c>
      <c r="Q62" s="132">
        <v>0</v>
      </c>
      <c r="R62" s="132">
        <v>0</v>
      </c>
      <c r="S62" s="33"/>
      <c r="T62" s="132">
        <v>0</v>
      </c>
      <c r="U62" s="132">
        <v>0</v>
      </c>
      <c r="V62" s="33"/>
      <c r="W62" s="132">
        <v>0</v>
      </c>
      <c r="X62" s="132">
        <v>0</v>
      </c>
      <c r="Y62" s="132">
        <v>0</v>
      </c>
      <c r="Z62" s="33"/>
      <c r="AA62" s="132">
        <f t="shared" si="1"/>
        <v>8890</v>
      </c>
      <c r="AB62" s="33"/>
      <c r="AD62" s="338">
        <f t="shared" si="2"/>
        <v>8714</v>
      </c>
      <c r="AE62" s="338">
        <f t="shared" si="3"/>
        <v>0</v>
      </c>
      <c r="AF62" s="338">
        <f t="shared" si="4"/>
        <v>8714</v>
      </c>
      <c r="AG62" s="338">
        <f t="shared" si="7"/>
        <v>176</v>
      </c>
      <c r="AH62" s="338">
        <f t="shared" si="8"/>
        <v>0</v>
      </c>
    </row>
    <row r="63" spans="1:34" x14ac:dyDescent="0.2">
      <c r="A63" s="29">
        <v>3500</v>
      </c>
      <c r="B63" s="28" t="s">
        <v>100</v>
      </c>
      <c r="C63" s="27" t="s">
        <v>3</v>
      </c>
      <c r="D63" s="26">
        <v>9</v>
      </c>
      <c r="E63" s="173"/>
      <c r="F63" s="132">
        <v>630</v>
      </c>
      <c r="G63" s="132">
        <v>0</v>
      </c>
      <c r="H63" s="132">
        <f t="shared" si="0"/>
        <v>630</v>
      </c>
      <c r="I63" s="33"/>
      <c r="J63" s="132">
        <v>5.6</v>
      </c>
      <c r="K63" s="132">
        <v>0</v>
      </c>
      <c r="L63" s="191"/>
      <c r="M63" s="132">
        <v>0</v>
      </c>
      <c r="N63" s="132">
        <v>0</v>
      </c>
      <c r="O63" s="33"/>
      <c r="P63" s="132">
        <v>112</v>
      </c>
      <c r="Q63" s="132">
        <v>0</v>
      </c>
      <c r="R63" s="132">
        <v>112</v>
      </c>
      <c r="S63" s="33"/>
      <c r="T63" s="132">
        <v>0</v>
      </c>
      <c r="U63" s="132">
        <v>0</v>
      </c>
      <c r="V63" s="33"/>
      <c r="W63" s="132">
        <v>0</v>
      </c>
      <c r="X63" s="132">
        <v>0</v>
      </c>
      <c r="Y63" s="132">
        <v>0</v>
      </c>
      <c r="Z63" s="33"/>
      <c r="AA63" s="132">
        <f t="shared" si="1"/>
        <v>747.6</v>
      </c>
      <c r="AB63" s="33"/>
      <c r="AD63" s="338">
        <f t="shared" si="2"/>
        <v>742</v>
      </c>
      <c r="AE63" s="338">
        <f t="shared" si="3"/>
        <v>0</v>
      </c>
      <c r="AF63" s="338">
        <f t="shared" si="4"/>
        <v>742</v>
      </c>
      <c r="AG63" s="338">
        <f t="shared" si="7"/>
        <v>5.6</v>
      </c>
      <c r="AH63" s="338">
        <f t="shared" si="8"/>
        <v>0</v>
      </c>
    </row>
    <row r="64" spans="1:34" x14ac:dyDescent="0.2">
      <c r="A64" s="29">
        <v>3550</v>
      </c>
      <c r="B64" s="28" t="s">
        <v>99</v>
      </c>
      <c r="C64" s="27" t="s">
        <v>3</v>
      </c>
      <c r="D64" s="26">
        <v>11</v>
      </c>
      <c r="E64" s="173"/>
      <c r="F64" s="132">
        <v>2260</v>
      </c>
      <c r="G64" s="132">
        <v>0</v>
      </c>
      <c r="H64" s="132">
        <f t="shared" si="0"/>
        <v>2260</v>
      </c>
      <c r="I64" s="33"/>
      <c r="J64" s="132">
        <v>59.49</v>
      </c>
      <c r="K64" s="132">
        <v>719</v>
      </c>
      <c r="L64" s="191"/>
      <c r="M64" s="132">
        <v>3.72</v>
      </c>
      <c r="N64" s="132">
        <v>50</v>
      </c>
      <c r="O64" s="33"/>
      <c r="P64" s="132">
        <v>674</v>
      </c>
      <c r="Q64" s="132">
        <v>0</v>
      </c>
      <c r="R64" s="132">
        <v>674</v>
      </c>
      <c r="S64" s="33"/>
      <c r="T64" s="132">
        <v>0</v>
      </c>
      <c r="U64" s="132">
        <v>0</v>
      </c>
      <c r="V64" s="33"/>
      <c r="W64" s="132">
        <v>0</v>
      </c>
      <c r="X64" s="132">
        <v>0</v>
      </c>
      <c r="Y64" s="132">
        <v>0</v>
      </c>
      <c r="Z64" s="33"/>
      <c r="AA64" s="132">
        <f t="shared" si="1"/>
        <v>3766.2099999999996</v>
      </c>
      <c r="AB64" s="33"/>
      <c r="AD64" s="338">
        <f t="shared" si="2"/>
        <v>2934</v>
      </c>
      <c r="AE64" s="338">
        <f t="shared" si="3"/>
        <v>0</v>
      </c>
      <c r="AF64" s="338">
        <f t="shared" si="4"/>
        <v>2934</v>
      </c>
      <c r="AG64" s="338">
        <f t="shared" si="7"/>
        <v>63.21</v>
      </c>
      <c r="AH64" s="338">
        <f t="shared" si="8"/>
        <v>769</v>
      </c>
    </row>
    <row r="65" spans="1:34" x14ac:dyDescent="0.2">
      <c r="A65" s="29">
        <v>3650</v>
      </c>
      <c r="B65" s="28" t="s">
        <v>98</v>
      </c>
      <c r="C65" s="27" t="s">
        <v>3</v>
      </c>
      <c r="D65" s="26">
        <v>9</v>
      </c>
      <c r="E65" s="173"/>
      <c r="F65" s="132">
        <v>603</v>
      </c>
      <c r="G65" s="132">
        <v>0</v>
      </c>
      <c r="H65" s="132">
        <f t="shared" si="0"/>
        <v>603</v>
      </c>
      <c r="I65" s="33"/>
      <c r="J65" s="132">
        <v>26.97</v>
      </c>
      <c r="K65" s="132">
        <v>0</v>
      </c>
      <c r="L65" s="191"/>
      <c r="M65" s="132">
        <v>0</v>
      </c>
      <c r="N65" s="132">
        <v>0</v>
      </c>
      <c r="O65" s="33"/>
      <c r="P65" s="132">
        <v>0</v>
      </c>
      <c r="Q65" s="132">
        <v>0</v>
      </c>
      <c r="R65" s="132">
        <v>0</v>
      </c>
      <c r="S65" s="33"/>
      <c r="T65" s="132">
        <v>0</v>
      </c>
      <c r="U65" s="132">
        <v>0</v>
      </c>
      <c r="V65" s="33"/>
      <c r="W65" s="132">
        <v>0</v>
      </c>
      <c r="X65" s="132">
        <v>0</v>
      </c>
      <c r="Y65" s="132">
        <v>0</v>
      </c>
      <c r="Z65" s="33"/>
      <c r="AA65" s="132">
        <f t="shared" si="1"/>
        <v>629.97</v>
      </c>
      <c r="AB65" s="33"/>
      <c r="AD65" s="338">
        <f t="shared" si="2"/>
        <v>603</v>
      </c>
      <c r="AE65" s="338">
        <f t="shared" si="3"/>
        <v>0</v>
      </c>
      <c r="AF65" s="338">
        <f t="shared" si="4"/>
        <v>603</v>
      </c>
      <c r="AG65" s="338">
        <f t="shared" si="7"/>
        <v>26.97</v>
      </c>
      <c r="AH65" s="338">
        <f t="shared" si="8"/>
        <v>0</v>
      </c>
    </row>
    <row r="66" spans="1:34" x14ac:dyDescent="0.2">
      <c r="A66" s="29">
        <v>3660</v>
      </c>
      <c r="B66" s="28" t="s">
        <v>97</v>
      </c>
      <c r="C66" s="27" t="s">
        <v>3</v>
      </c>
      <c r="D66" s="26">
        <v>10</v>
      </c>
      <c r="E66" s="173"/>
      <c r="F66" s="132">
        <v>998</v>
      </c>
      <c r="G66" s="132">
        <v>0</v>
      </c>
      <c r="H66" s="132">
        <f t="shared" si="0"/>
        <v>998</v>
      </c>
      <c r="I66" s="33"/>
      <c r="J66" s="132">
        <v>7</v>
      </c>
      <c r="K66" s="132">
        <v>1</v>
      </c>
      <c r="L66" s="191"/>
      <c r="M66" s="132">
        <v>0</v>
      </c>
      <c r="N66" s="132">
        <v>0</v>
      </c>
      <c r="O66" s="33"/>
      <c r="P66" s="132">
        <v>3013.96</v>
      </c>
      <c r="Q66" s="132">
        <v>628.86</v>
      </c>
      <c r="R66" s="132">
        <v>2385.1</v>
      </c>
      <c r="S66" s="33"/>
      <c r="T66" s="132">
        <v>0</v>
      </c>
      <c r="U66" s="132">
        <v>0</v>
      </c>
      <c r="V66" s="33"/>
      <c r="W66" s="132">
        <v>0</v>
      </c>
      <c r="X66" s="132">
        <v>0</v>
      </c>
      <c r="Y66" s="132">
        <v>0</v>
      </c>
      <c r="Z66" s="33"/>
      <c r="AA66" s="132">
        <f t="shared" si="1"/>
        <v>3391.1</v>
      </c>
      <c r="AB66" s="33"/>
      <c r="AD66" s="338">
        <f t="shared" si="2"/>
        <v>4011.96</v>
      </c>
      <c r="AE66" s="338">
        <f t="shared" si="3"/>
        <v>628.86</v>
      </c>
      <c r="AF66" s="338">
        <f t="shared" si="4"/>
        <v>3383.1</v>
      </c>
      <c r="AG66" s="338">
        <f t="shared" si="7"/>
        <v>7</v>
      </c>
      <c r="AH66" s="338">
        <f t="shared" si="8"/>
        <v>1</v>
      </c>
    </row>
    <row r="67" spans="1:34" x14ac:dyDescent="0.2">
      <c r="A67" s="29">
        <v>3700</v>
      </c>
      <c r="B67" s="28" t="s">
        <v>96</v>
      </c>
      <c r="C67" s="27" t="s">
        <v>3</v>
      </c>
      <c r="D67" s="26">
        <v>9</v>
      </c>
      <c r="E67" s="173"/>
      <c r="F67" s="132">
        <v>588</v>
      </c>
      <c r="G67" s="132">
        <v>0</v>
      </c>
      <c r="H67" s="132">
        <f t="shared" si="0"/>
        <v>588</v>
      </c>
      <c r="I67" s="33"/>
      <c r="J67" s="132">
        <v>4</v>
      </c>
      <c r="K67" s="132">
        <v>9.27</v>
      </c>
      <c r="L67" s="191"/>
      <c r="M67" s="132">
        <v>65</v>
      </c>
      <c r="N67" s="132">
        <v>0</v>
      </c>
      <c r="O67" s="33"/>
      <c r="P67" s="132">
        <v>46</v>
      </c>
      <c r="Q67" s="132">
        <v>0</v>
      </c>
      <c r="R67" s="132">
        <v>46</v>
      </c>
      <c r="S67" s="33"/>
      <c r="T67" s="132">
        <v>0</v>
      </c>
      <c r="U67" s="132">
        <v>0</v>
      </c>
      <c r="V67" s="33"/>
      <c r="W67" s="132">
        <v>0</v>
      </c>
      <c r="X67" s="132">
        <v>0</v>
      </c>
      <c r="Y67" s="132">
        <v>0</v>
      </c>
      <c r="Z67" s="33"/>
      <c r="AA67" s="132">
        <f t="shared" si="1"/>
        <v>712.27</v>
      </c>
      <c r="AB67" s="33"/>
      <c r="AD67" s="338">
        <f t="shared" si="2"/>
        <v>634</v>
      </c>
      <c r="AE67" s="338">
        <f t="shared" si="3"/>
        <v>0</v>
      </c>
      <c r="AF67" s="338">
        <f t="shared" si="4"/>
        <v>634</v>
      </c>
      <c r="AG67" s="338">
        <f t="shared" si="7"/>
        <v>69</v>
      </c>
      <c r="AH67" s="338">
        <f t="shared" si="8"/>
        <v>9.27</v>
      </c>
    </row>
    <row r="68" spans="1:34" x14ac:dyDescent="0.2">
      <c r="A68" s="29">
        <v>3750</v>
      </c>
      <c r="B68" s="28" t="s">
        <v>95</v>
      </c>
      <c r="C68" s="27" t="s">
        <v>11</v>
      </c>
      <c r="D68" s="26">
        <v>4</v>
      </c>
      <c r="E68" s="173"/>
      <c r="F68" s="132">
        <v>12559</v>
      </c>
      <c r="G68" s="132">
        <v>0</v>
      </c>
      <c r="H68" s="132">
        <f t="shared" si="0"/>
        <v>12559</v>
      </c>
      <c r="I68" s="33"/>
      <c r="J68" s="132">
        <v>749.86</v>
      </c>
      <c r="K68" s="132">
        <v>104.4</v>
      </c>
      <c r="L68" s="191"/>
      <c r="M68" s="132">
        <v>0</v>
      </c>
      <c r="N68" s="132">
        <v>0</v>
      </c>
      <c r="O68" s="33"/>
      <c r="P68" s="132">
        <v>7738.97</v>
      </c>
      <c r="Q68" s="132">
        <v>0</v>
      </c>
      <c r="R68" s="132">
        <v>7738.97</v>
      </c>
      <c r="S68" s="33"/>
      <c r="T68" s="132">
        <v>0</v>
      </c>
      <c r="U68" s="132">
        <v>0</v>
      </c>
      <c r="V68" s="33"/>
      <c r="W68" s="132">
        <v>730.62</v>
      </c>
      <c r="X68" s="132">
        <v>40</v>
      </c>
      <c r="Y68" s="132">
        <v>690.62</v>
      </c>
      <c r="Z68" s="33"/>
      <c r="AA68" s="132">
        <f t="shared" si="1"/>
        <v>21842.85</v>
      </c>
      <c r="AB68" s="33"/>
      <c r="AD68" s="338">
        <f t="shared" si="2"/>
        <v>21028.59</v>
      </c>
      <c r="AE68" s="338">
        <f t="shared" si="3"/>
        <v>40</v>
      </c>
      <c r="AF68" s="338">
        <f t="shared" si="4"/>
        <v>20988.59</v>
      </c>
      <c r="AG68" s="338">
        <f t="shared" si="7"/>
        <v>749.86</v>
      </c>
      <c r="AH68" s="338">
        <f t="shared" si="8"/>
        <v>104.4</v>
      </c>
    </row>
    <row r="69" spans="1:34" x14ac:dyDescent="0.2">
      <c r="A69" s="29">
        <v>3800</v>
      </c>
      <c r="B69" s="28" t="s">
        <v>94</v>
      </c>
      <c r="C69" s="27" t="s">
        <v>6</v>
      </c>
      <c r="D69" s="26">
        <v>6</v>
      </c>
      <c r="E69" s="173"/>
      <c r="F69" s="132">
        <v>19091</v>
      </c>
      <c r="G69" s="132">
        <v>0</v>
      </c>
      <c r="H69" s="132">
        <f t="shared" ref="H69:H132" si="9">F69-G69</f>
        <v>19091</v>
      </c>
      <c r="I69" s="33"/>
      <c r="J69" s="132">
        <v>531.84</v>
      </c>
      <c r="K69" s="132">
        <v>192.17999999999998</v>
      </c>
      <c r="L69" s="191"/>
      <c r="M69" s="132">
        <v>0</v>
      </c>
      <c r="N69" s="132">
        <v>0</v>
      </c>
      <c r="O69" s="33"/>
      <c r="P69" s="132">
        <v>2035.97</v>
      </c>
      <c r="Q69" s="132">
        <v>0</v>
      </c>
      <c r="R69" s="132">
        <v>2035.97</v>
      </c>
      <c r="S69" s="33"/>
      <c r="T69" s="132">
        <v>0</v>
      </c>
      <c r="U69" s="132">
        <v>0</v>
      </c>
      <c r="V69" s="33"/>
      <c r="W69" s="132">
        <v>1126.28</v>
      </c>
      <c r="X69" s="132">
        <v>0</v>
      </c>
      <c r="Y69" s="132">
        <v>1126.28</v>
      </c>
      <c r="Z69" s="33"/>
      <c r="AA69" s="132">
        <f t="shared" ref="AA69:AA132" si="10">H69+J69+K69+M69+N69+R69+T69+U69+Y69</f>
        <v>22977.27</v>
      </c>
      <c r="AB69" s="33"/>
      <c r="AD69" s="338">
        <f t="shared" ref="AD69:AD132" si="11">F69+P69+W69</f>
        <v>22253.25</v>
      </c>
      <c r="AE69" s="338">
        <f t="shared" ref="AE69:AE132" si="12">G69+X69+Q69</f>
        <v>0</v>
      </c>
      <c r="AF69" s="338">
        <f t="shared" ref="AF69:AF132" si="13">AD69-AE69</f>
        <v>22253.25</v>
      </c>
      <c r="AG69" s="338">
        <f t="shared" ref="AG69:AG100" si="14">J69+M69+T69</f>
        <v>531.84</v>
      </c>
      <c r="AH69" s="338">
        <f t="shared" ref="AH69:AH100" si="15">K69+N69+U69</f>
        <v>192.17999999999998</v>
      </c>
    </row>
    <row r="70" spans="1:34" x14ac:dyDescent="0.2">
      <c r="A70" s="29">
        <v>3850</v>
      </c>
      <c r="B70" s="28" t="s">
        <v>93</v>
      </c>
      <c r="C70" s="27" t="s">
        <v>3</v>
      </c>
      <c r="D70" s="26">
        <v>9</v>
      </c>
      <c r="E70" s="173"/>
      <c r="F70" s="132">
        <v>1926</v>
      </c>
      <c r="G70" s="132">
        <v>0</v>
      </c>
      <c r="H70" s="132">
        <f t="shared" si="9"/>
        <v>1926</v>
      </c>
      <c r="I70" s="33"/>
      <c r="J70" s="132">
        <v>0</v>
      </c>
      <c r="K70" s="132">
        <v>0</v>
      </c>
      <c r="L70" s="191"/>
      <c r="M70" s="132">
        <v>1</v>
      </c>
      <c r="N70" s="132">
        <v>0</v>
      </c>
      <c r="O70" s="33"/>
      <c r="P70" s="132">
        <v>2760</v>
      </c>
      <c r="Q70" s="132">
        <v>334</v>
      </c>
      <c r="R70" s="132">
        <v>2426</v>
      </c>
      <c r="S70" s="33"/>
      <c r="T70" s="132">
        <v>0</v>
      </c>
      <c r="U70" s="132">
        <v>0</v>
      </c>
      <c r="V70" s="33"/>
      <c r="W70" s="132">
        <v>0</v>
      </c>
      <c r="X70" s="132">
        <v>0</v>
      </c>
      <c r="Y70" s="132">
        <v>0</v>
      </c>
      <c r="Z70" s="33"/>
      <c r="AA70" s="132">
        <f t="shared" si="10"/>
        <v>4353</v>
      </c>
      <c r="AB70" s="33"/>
      <c r="AD70" s="338">
        <f t="shared" si="11"/>
        <v>4686</v>
      </c>
      <c r="AE70" s="338">
        <f t="shared" si="12"/>
        <v>334</v>
      </c>
      <c r="AF70" s="338">
        <f t="shared" si="13"/>
        <v>4352</v>
      </c>
      <c r="AG70" s="338">
        <f t="shared" si="14"/>
        <v>1</v>
      </c>
      <c r="AH70" s="338">
        <f t="shared" si="15"/>
        <v>0</v>
      </c>
    </row>
    <row r="71" spans="1:34" x14ac:dyDescent="0.2">
      <c r="A71" s="29">
        <v>3950</v>
      </c>
      <c r="B71" s="28" t="s">
        <v>92</v>
      </c>
      <c r="C71" s="27" t="s">
        <v>8</v>
      </c>
      <c r="D71" s="26">
        <v>3</v>
      </c>
      <c r="E71" s="173"/>
      <c r="F71" s="132">
        <v>31502</v>
      </c>
      <c r="G71" s="132">
        <v>19127</v>
      </c>
      <c r="H71" s="132">
        <f t="shared" si="9"/>
        <v>12375</v>
      </c>
      <c r="I71" s="33"/>
      <c r="J71" s="132">
        <v>873.93</v>
      </c>
      <c r="K71" s="132">
        <v>0</v>
      </c>
      <c r="L71" s="191"/>
      <c r="M71" s="132">
        <v>0</v>
      </c>
      <c r="N71" s="132">
        <v>0</v>
      </c>
      <c r="O71" s="33"/>
      <c r="P71" s="132">
        <v>0</v>
      </c>
      <c r="Q71" s="132">
        <v>0</v>
      </c>
      <c r="R71" s="132">
        <v>0</v>
      </c>
      <c r="S71" s="33"/>
      <c r="T71" s="132">
        <v>0</v>
      </c>
      <c r="U71" s="132">
        <v>0</v>
      </c>
      <c r="V71" s="33"/>
      <c r="W71" s="132">
        <v>4480.49</v>
      </c>
      <c r="X71" s="132">
        <v>666.38</v>
      </c>
      <c r="Y71" s="132">
        <v>3814.11</v>
      </c>
      <c r="Z71" s="33"/>
      <c r="AA71" s="132">
        <f t="shared" si="10"/>
        <v>17063.04</v>
      </c>
      <c r="AB71" s="33"/>
      <c r="AD71" s="338">
        <f t="shared" si="11"/>
        <v>35982.49</v>
      </c>
      <c r="AE71" s="338">
        <f t="shared" si="12"/>
        <v>19793.38</v>
      </c>
      <c r="AF71" s="338">
        <f t="shared" si="13"/>
        <v>16189.109999999997</v>
      </c>
      <c r="AG71" s="338">
        <f t="shared" si="14"/>
        <v>873.93</v>
      </c>
      <c r="AH71" s="338">
        <f t="shared" si="15"/>
        <v>0</v>
      </c>
    </row>
    <row r="72" spans="1:34" x14ac:dyDescent="0.2">
      <c r="A72" s="37">
        <v>4000</v>
      </c>
      <c r="B72" s="36" t="s">
        <v>91</v>
      </c>
      <c r="C72" s="27" t="s">
        <v>8</v>
      </c>
      <c r="D72" s="26">
        <v>7</v>
      </c>
      <c r="E72" s="173"/>
      <c r="F72" s="132">
        <v>31695</v>
      </c>
      <c r="G72" s="132">
        <v>0</v>
      </c>
      <c r="H72" s="132">
        <f t="shared" si="9"/>
        <v>31695</v>
      </c>
      <c r="I72" s="33"/>
      <c r="J72" s="132">
        <v>933.53</v>
      </c>
      <c r="K72" s="132">
        <v>979.27</v>
      </c>
      <c r="L72" s="191"/>
      <c r="M72" s="132">
        <v>0</v>
      </c>
      <c r="N72" s="132">
        <v>0</v>
      </c>
      <c r="O72" s="33"/>
      <c r="P72" s="132">
        <v>0</v>
      </c>
      <c r="Q72" s="132">
        <v>0</v>
      </c>
      <c r="R72" s="132">
        <v>0</v>
      </c>
      <c r="S72" s="33"/>
      <c r="T72" s="132">
        <v>0</v>
      </c>
      <c r="U72" s="132">
        <v>0</v>
      </c>
      <c r="V72" s="33"/>
      <c r="W72" s="132">
        <v>5604</v>
      </c>
      <c r="X72" s="132">
        <v>897</v>
      </c>
      <c r="Y72" s="132">
        <v>4707</v>
      </c>
      <c r="Z72" s="33"/>
      <c r="AA72" s="132">
        <f t="shared" si="10"/>
        <v>38314.799999999996</v>
      </c>
      <c r="AB72" s="33"/>
      <c r="AD72" s="338">
        <f t="shared" si="11"/>
        <v>37299</v>
      </c>
      <c r="AE72" s="338">
        <f t="shared" si="12"/>
        <v>897</v>
      </c>
      <c r="AF72" s="338">
        <f t="shared" si="13"/>
        <v>36402</v>
      </c>
      <c r="AG72" s="338">
        <f t="shared" si="14"/>
        <v>933.53</v>
      </c>
      <c r="AH72" s="338">
        <f t="shared" si="15"/>
        <v>979.27</v>
      </c>
    </row>
    <row r="73" spans="1:34" x14ac:dyDescent="0.2">
      <c r="A73" s="29">
        <v>4100</v>
      </c>
      <c r="B73" s="28" t="s">
        <v>90</v>
      </c>
      <c r="C73" s="27" t="s">
        <v>8</v>
      </c>
      <c r="D73" s="26">
        <v>2</v>
      </c>
      <c r="E73" s="173"/>
      <c r="F73" s="132">
        <v>2988</v>
      </c>
      <c r="G73" s="132">
        <v>0</v>
      </c>
      <c r="H73" s="132">
        <f t="shared" si="9"/>
        <v>2988</v>
      </c>
      <c r="I73" s="33"/>
      <c r="J73" s="132">
        <v>40.68</v>
      </c>
      <c r="K73" s="132">
        <v>52.699999999999996</v>
      </c>
      <c r="L73" s="191"/>
      <c r="M73" s="132">
        <v>0</v>
      </c>
      <c r="N73" s="132">
        <v>0</v>
      </c>
      <c r="O73" s="33"/>
      <c r="P73" s="132">
        <v>0</v>
      </c>
      <c r="Q73" s="132">
        <v>0</v>
      </c>
      <c r="R73" s="132">
        <v>0</v>
      </c>
      <c r="S73" s="33"/>
      <c r="T73" s="132">
        <v>0</v>
      </c>
      <c r="U73" s="132">
        <v>0</v>
      </c>
      <c r="V73" s="33"/>
      <c r="W73" s="132">
        <v>160</v>
      </c>
      <c r="X73" s="132">
        <v>160</v>
      </c>
      <c r="Y73" s="132">
        <v>0</v>
      </c>
      <c r="Z73" s="33"/>
      <c r="AA73" s="132">
        <f t="shared" si="10"/>
        <v>3081.3799999999997</v>
      </c>
      <c r="AB73" s="33"/>
      <c r="AD73" s="338">
        <f t="shared" si="11"/>
        <v>3148</v>
      </c>
      <c r="AE73" s="338">
        <f t="shared" si="12"/>
        <v>160</v>
      </c>
      <c r="AF73" s="338">
        <f t="shared" si="13"/>
        <v>2988</v>
      </c>
      <c r="AG73" s="338">
        <f t="shared" si="14"/>
        <v>40.68</v>
      </c>
      <c r="AH73" s="338">
        <f t="shared" si="15"/>
        <v>52.699999999999996</v>
      </c>
    </row>
    <row r="74" spans="1:34" x14ac:dyDescent="0.2">
      <c r="A74" s="29">
        <v>4150</v>
      </c>
      <c r="B74" s="35" t="s">
        <v>89</v>
      </c>
      <c r="C74" s="27" t="s">
        <v>8</v>
      </c>
      <c r="D74" s="26">
        <v>3</v>
      </c>
      <c r="E74" s="173"/>
      <c r="F74" s="132">
        <v>18629</v>
      </c>
      <c r="G74" s="132">
        <v>0</v>
      </c>
      <c r="H74" s="132">
        <f t="shared" si="9"/>
        <v>18629</v>
      </c>
      <c r="I74" s="33"/>
      <c r="J74" s="132">
        <v>902.17</v>
      </c>
      <c r="K74" s="132">
        <v>363.62</v>
      </c>
      <c r="L74" s="191"/>
      <c r="M74" s="132">
        <v>0</v>
      </c>
      <c r="N74" s="132">
        <v>0</v>
      </c>
      <c r="O74" s="33"/>
      <c r="P74" s="132">
        <v>0</v>
      </c>
      <c r="Q74" s="132">
        <v>0</v>
      </c>
      <c r="R74" s="132">
        <v>0</v>
      </c>
      <c r="S74" s="33"/>
      <c r="T74" s="132">
        <v>0</v>
      </c>
      <c r="U74" s="132">
        <v>0</v>
      </c>
      <c r="V74" s="33"/>
      <c r="W74" s="132">
        <v>2420</v>
      </c>
      <c r="X74" s="132">
        <v>1210</v>
      </c>
      <c r="Y74" s="132">
        <v>1210</v>
      </c>
      <c r="Z74" s="33"/>
      <c r="AA74" s="132">
        <f t="shared" si="10"/>
        <v>21104.789999999997</v>
      </c>
      <c r="AB74" s="33"/>
      <c r="AD74" s="338">
        <f t="shared" si="11"/>
        <v>21049</v>
      </c>
      <c r="AE74" s="338">
        <f t="shared" si="12"/>
        <v>1210</v>
      </c>
      <c r="AF74" s="338">
        <f t="shared" si="13"/>
        <v>19839</v>
      </c>
      <c r="AG74" s="338">
        <f t="shared" si="14"/>
        <v>902.17</v>
      </c>
      <c r="AH74" s="338">
        <f t="shared" si="15"/>
        <v>363.62</v>
      </c>
    </row>
    <row r="75" spans="1:34" x14ac:dyDescent="0.2">
      <c r="A75" s="29">
        <v>4200</v>
      </c>
      <c r="B75" s="28" t="s">
        <v>88</v>
      </c>
      <c r="C75" s="27" t="s">
        <v>3</v>
      </c>
      <c r="D75" s="26">
        <v>11</v>
      </c>
      <c r="E75" s="173"/>
      <c r="F75" s="132">
        <v>4640</v>
      </c>
      <c r="G75" s="132">
        <v>0</v>
      </c>
      <c r="H75" s="132">
        <f t="shared" si="9"/>
        <v>4640</v>
      </c>
      <c r="I75" s="33"/>
      <c r="J75" s="132">
        <v>200</v>
      </c>
      <c r="K75" s="132">
        <v>0</v>
      </c>
      <c r="L75" s="191"/>
      <c r="M75" s="132">
        <v>0</v>
      </c>
      <c r="N75" s="132">
        <v>0</v>
      </c>
      <c r="O75" s="33"/>
      <c r="P75" s="132">
        <v>0</v>
      </c>
      <c r="Q75" s="132">
        <v>0</v>
      </c>
      <c r="R75" s="132">
        <v>0</v>
      </c>
      <c r="S75" s="33"/>
      <c r="T75" s="132">
        <v>0</v>
      </c>
      <c r="U75" s="132">
        <v>0</v>
      </c>
      <c r="V75" s="33"/>
      <c r="W75" s="132">
        <v>0</v>
      </c>
      <c r="X75" s="132">
        <v>0</v>
      </c>
      <c r="Y75" s="132">
        <v>0</v>
      </c>
      <c r="Z75" s="33"/>
      <c r="AA75" s="132">
        <f t="shared" si="10"/>
        <v>4840</v>
      </c>
      <c r="AB75" s="33"/>
      <c r="AD75" s="338">
        <f t="shared" si="11"/>
        <v>4640</v>
      </c>
      <c r="AE75" s="338">
        <f t="shared" si="12"/>
        <v>0</v>
      </c>
      <c r="AF75" s="338">
        <f t="shared" si="13"/>
        <v>4640</v>
      </c>
      <c r="AG75" s="338">
        <f t="shared" si="14"/>
        <v>200</v>
      </c>
      <c r="AH75" s="338">
        <f t="shared" si="15"/>
        <v>0</v>
      </c>
    </row>
    <row r="76" spans="1:34" x14ac:dyDescent="0.2">
      <c r="A76" s="29">
        <v>4250</v>
      </c>
      <c r="B76" s="28" t="s">
        <v>87</v>
      </c>
      <c r="C76" s="27" t="s">
        <v>3</v>
      </c>
      <c r="D76" s="26">
        <v>8</v>
      </c>
      <c r="E76" s="173"/>
      <c r="F76" s="132">
        <v>60</v>
      </c>
      <c r="G76" s="132">
        <v>0</v>
      </c>
      <c r="H76" s="132">
        <f t="shared" si="9"/>
        <v>60</v>
      </c>
      <c r="I76" s="33"/>
      <c r="J76" s="132">
        <v>0</v>
      </c>
      <c r="K76" s="132">
        <v>0</v>
      </c>
      <c r="L76" s="191"/>
      <c r="M76" s="132">
        <v>0</v>
      </c>
      <c r="N76" s="132">
        <v>0</v>
      </c>
      <c r="O76" s="33"/>
      <c r="P76" s="132">
        <v>0</v>
      </c>
      <c r="Q76" s="132">
        <v>0</v>
      </c>
      <c r="R76" s="132">
        <v>0</v>
      </c>
      <c r="S76" s="33"/>
      <c r="T76" s="132">
        <v>0</v>
      </c>
      <c r="U76" s="132">
        <v>0</v>
      </c>
      <c r="V76" s="33"/>
      <c r="W76" s="132">
        <v>0</v>
      </c>
      <c r="X76" s="132">
        <v>0</v>
      </c>
      <c r="Y76" s="132">
        <v>0</v>
      </c>
      <c r="Z76" s="33"/>
      <c r="AA76" s="132">
        <f t="shared" si="10"/>
        <v>60</v>
      </c>
      <c r="AB76" s="33"/>
      <c r="AD76" s="338">
        <f t="shared" si="11"/>
        <v>60</v>
      </c>
      <c r="AE76" s="338">
        <f t="shared" si="12"/>
        <v>0</v>
      </c>
      <c r="AF76" s="338">
        <f t="shared" si="13"/>
        <v>60</v>
      </c>
      <c r="AG76" s="338">
        <f t="shared" si="14"/>
        <v>0</v>
      </c>
      <c r="AH76" s="338">
        <f t="shared" si="15"/>
        <v>0</v>
      </c>
    </row>
    <row r="77" spans="1:34" x14ac:dyDescent="0.2">
      <c r="A77" s="29">
        <v>4300</v>
      </c>
      <c r="B77" s="28" t="s">
        <v>86</v>
      </c>
      <c r="C77" s="27" t="s">
        <v>3</v>
      </c>
      <c r="D77" s="26">
        <v>10</v>
      </c>
      <c r="E77" s="173"/>
      <c r="F77" s="132">
        <v>844</v>
      </c>
      <c r="G77" s="132">
        <v>0</v>
      </c>
      <c r="H77" s="132">
        <f t="shared" si="9"/>
        <v>844</v>
      </c>
      <c r="I77" s="33"/>
      <c r="J77" s="132">
        <v>67</v>
      </c>
      <c r="K77" s="132">
        <v>0</v>
      </c>
      <c r="L77" s="191"/>
      <c r="M77" s="132">
        <v>0</v>
      </c>
      <c r="N77" s="132">
        <v>0</v>
      </c>
      <c r="O77" s="33"/>
      <c r="P77" s="132">
        <v>208</v>
      </c>
      <c r="Q77" s="132">
        <v>0</v>
      </c>
      <c r="R77" s="132">
        <v>208</v>
      </c>
      <c r="S77" s="33"/>
      <c r="T77" s="132">
        <v>0</v>
      </c>
      <c r="U77" s="132">
        <v>0</v>
      </c>
      <c r="V77" s="33"/>
      <c r="W77" s="132">
        <v>0</v>
      </c>
      <c r="X77" s="132">
        <v>0</v>
      </c>
      <c r="Y77" s="132">
        <v>0</v>
      </c>
      <c r="Z77" s="33"/>
      <c r="AA77" s="132">
        <f t="shared" si="10"/>
        <v>1119</v>
      </c>
      <c r="AB77" s="33"/>
      <c r="AD77" s="338">
        <f t="shared" si="11"/>
        <v>1052</v>
      </c>
      <c r="AE77" s="338">
        <f t="shared" si="12"/>
        <v>0</v>
      </c>
      <c r="AF77" s="338">
        <f t="shared" si="13"/>
        <v>1052</v>
      </c>
      <c r="AG77" s="338">
        <f t="shared" si="14"/>
        <v>67</v>
      </c>
      <c r="AH77" s="338">
        <f t="shared" si="15"/>
        <v>0</v>
      </c>
    </row>
    <row r="78" spans="1:34" x14ac:dyDescent="0.2">
      <c r="A78" s="29">
        <v>4350</v>
      </c>
      <c r="B78" s="28" t="s">
        <v>85</v>
      </c>
      <c r="C78" s="27" t="s">
        <v>11</v>
      </c>
      <c r="D78" s="26">
        <v>4</v>
      </c>
      <c r="E78" s="173"/>
      <c r="F78" s="132">
        <v>6048</v>
      </c>
      <c r="G78" s="132">
        <v>0</v>
      </c>
      <c r="H78" s="132">
        <f t="shared" si="9"/>
        <v>6048</v>
      </c>
      <c r="I78" s="33"/>
      <c r="J78" s="132">
        <v>201.92</v>
      </c>
      <c r="K78" s="132">
        <v>19.27</v>
      </c>
      <c r="L78" s="191"/>
      <c r="M78" s="132">
        <v>16.100000000000001</v>
      </c>
      <c r="N78" s="132">
        <v>0</v>
      </c>
      <c r="O78" s="33"/>
      <c r="P78" s="132">
        <v>2142.14</v>
      </c>
      <c r="Q78" s="132">
        <v>603.07000000000005</v>
      </c>
      <c r="R78" s="132">
        <v>1539.07</v>
      </c>
      <c r="S78" s="33"/>
      <c r="T78" s="132">
        <v>0</v>
      </c>
      <c r="U78" s="132">
        <v>0</v>
      </c>
      <c r="V78" s="33"/>
      <c r="W78" s="132">
        <v>0</v>
      </c>
      <c r="X78" s="132">
        <v>0</v>
      </c>
      <c r="Y78" s="132">
        <v>0</v>
      </c>
      <c r="Z78" s="33"/>
      <c r="AA78" s="132">
        <f t="shared" si="10"/>
        <v>7824.3600000000006</v>
      </c>
      <c r="AB78" s="33"/>
      <c r="AD78" s="338">
        <f t="shared" si="11"/>
        <v>8190.1399999999994</v>
      </c>
      <c r="AE78" s="338">
        <f t="shared" si="12"/>
        <v>603.07000000000005</v>
      </c>
      <c r="AF78" s="338">
        <f t="shared" si="13"/>
        <v>7587.07</v>
      </c>
      <c r="AG78" s="338">
        <f t="shared" si="14"/>
        <v>218.01999999999998</v>
      </c>
      <c r="AH78" s="338">
        <f t="shared" si="15"/>
        <v>19.27</v>
      </c>
    </row>
    <row r="79" spans="1:34" x14ac:dyDescent="0.2">
      <c r="A79" s="29">
        <v>4400</v>
      </c>
      <c r="B79" s="28" t="s">
        <v>84</v>
      </c>
      <c r="C79" s="27" t="s">
        <v>6</v>
      </c>
      <c r="D79" s="26">
        <v>4</v>
      </c>
      <c r="E79" s="173"/>
      <c r="F79" s="132">
        <v>3774</v>
      </c>
      <c r="G79" s="132">
        <v>0</v>
      </c>
      <c r="H79" s="132">
        <f t="shared" si="9"/>
        <v>3774</v>
      </c>
      <c r="I79" s="33"/>
      <c r="J79" s="132">
        <v>100.37</v>
      </c>
      <c r="K79" s="132">
        <v>172.51</v>
      </c>
      <c r="L79" s="191"/>
      <c r="M79" s="132">
        <v>0</v>
      </c>
      <c r="N79" s="132">
        <v>0</v>
      </c>
      <c r="O79" s="33"/>
      <c r="P79" s="132">
        <v>0</v>
      </c>
      <c r="Q79" s="132">
        <v>0</v>
      </c>
      <c r="R79" s="132">
        <v>0</v>
      </c>
      <c r="S79" s="33"/>
      <c r="T79" s="132">
        <v>0</v>
      </c>
      <c r="U79" s="132">
        <v>0</v>
      </c>
      <c r="V79" s="33"/>
      <c r="W79" s="132">
        <v>255</v>
      </c>
      <c r="X79" s="132">
        <v>0</v>
      </c>
      <c r="Y79" s="132">
        <v>255</v>
      </c>
      <c r="Z79" s="33"/>
      <c r="AA79" s="132">
        <f t="shared" si="10"/>
        <v>4301.88</v>
      </c>
      <c r="AB79" s="33"/>
      <c r="AD79" s="338">
        <f t="shared" si="11"/>
        <v>4029</v>
      </c>
      <c r="AE79" s="338">
        <f t="shared" si="12"/>
        <v>0</v>
      </c>
      <c r="AF79" s="338">
        <f t="shared" si="13"/>
        <v>4029</v>
      </c>
      <c r="AG79" s="338">
        <f t="shared" si="14"/>
        <v>100.37</v>
      </c>
      <c r="AH79" s="338">
        <f t="shared" si="15"/>
        <v>172.51</v>
      </c>
    </row>
    <row r="80" spans="1:34" x14ac:dyDescent="0.2">
      <c r="A80" s="29">
        <v>4450</v>
      </c>
      <c r="B80" s="28" t="s">
        <v>83</v>
      </c>
      <c r="C80" s="27" t="s">
        <v>8</v>
      </c>
      <c r="D80" s="26">
        <v>2</v>
      </c>
      <c r="E80" s="173"/>
      <c r="F80" s="132">
        <v>12132</v>
      </c>
      <c r="G80" s="132">
        <v>0</v>
      </c>
      <c r="H80" s="132">
        <f t="shared" si="9"/>
        <v>12132</v>
      </c>
      <c r="I80" s="33"/>
      <c r="J80" s="132">
        <v>667</v>
      </c>
      <c r="K80" s="132">
        <v>143</v>
      </c>
      <c r="L80" s="191"/>
      <c r="M80" s="132">
        <v>0</v>
      </c>
      <c r="N80" s="132">
        <v>0</v>
      </c>
      <c r="O80" s="33"/>
      <c r="P80" s="132">
        <v>0</v>
      </c>
      <c r="Q80" s="132">
        <v>0</v>
      </c>
      <c r="R80" s="132">
        <v>0</v>
      </c>
      <c r="S80" s="33"/>
      <c r="T80" s="132">
        <v>0</v>
      </c>
      <c r="U80" s="132">
        <v>0</v>
      </c>
      <c r="V80" s="33"/>
      <c r="W80" s="132">
        <v>1719</v>
      </c>
      <c r="X80" s="132">
        <v>0</v>
      </c>
      <c r="Y80" s="132">
        <v>1719</v>
      </c>
      <c r="Z80" s="33"/>
      <c r="AA80" s="132">
        <f t="shared" si="10"/>
        <v>14661</v>
      </c>
      <c r="AB80" s="33"/>
      <c r="AD80" s="338">
        <f t="shared" si="11"/>
        <v>13851</v>
      </c>
      <c r="AE80" s="338">
        <f t="shared" si="12"/>
        <v>0</v>
      </c>
      <c r="AF80" s="338">
        <f t="shared" si="13"/>
        <v>13851</v>
      </c>
      <c r="AG80" s="338">
        <f t="shared" si="14"/>
        <v>667</v>
      </c>
      <c r="AH80" s="338">
        <f t="shared" si="15"/>
        <v>143</v>
      </c>
    </row>
    <row r="81" spans="1:34" x14ac:dyDescent="0.2">
      <c r="A81" s="29">
        <v>4500</v>
      </c>
      <c r="B81" s="28" t="s">
        <v>82</v>
      </c>
      <c r="C81" s="27" t="s">
        <v>8</v>
      </c>
      <c r="D81" s="26">
        <v>3</v>
      </c>
      <c r="E81" s="173"/>
      <c r="F81" s="132">
        <v>21754</v>
      </c>
      <c r="G81" s="132">
        <v>0</v>
      </c>
      <c r="H81" s="132">
        <f t="shared" si="9"/>
        <v>21754</v>
      </c>
      <c r="I81" s="33"/>
      <c r="J81" s="132">
        <v>534.12</v>
      </c>
      <c r="K81" s="132">
        <v>972.37</v>
      </c>
      <c r="L81" s="191"/>
      <c r="M81" s="132">
        <v>0</v>
      </c>
      <c r="N81" s="132">
        <v>0</v>
      </c>
      <c r="O81" s="33"/>
      <c r="P81" s="132">
        <v>0</v>
      </c>
      <c r="Q81" s="132">
        <v>0</v>
      </c>
      <c r="R81" s="132">
        <v>0</v>
      </c>
      <c r="S81" s="33"/>
      <c r="T81" s="132">
        <v>0</v>
      </c>
      <c r="U81" s="132">
        <v>0</v>
      </c>
      <c r="V81" s="33"/>
      <c r="W81" s="132">
        <v>2738.28</v>
      </c>
      <c r="X81" s="132">
        <v>0</v>
      </c>
      <c r="Y81" s="132">
        <v>2738.28</v>
      </c>
      <c r="Z81" s="33"/>
      <c r="AA81" s="132">
        <f t="shared" si="10"/>
        <v>25998.769999999997</v>
      </c>
      <c r="AB81" s="33"/>
      <c r="AD81" s="338">
        <f t="shared" si="11"/>
        <v>24492.28</v>
      </c>
      <c r="AE81" s="338">
        <f t="shared" si="12"/>
        <v>0</v>
      </c>
      <c r="AF81" s="338">
        <f t="shared" si="13"/>
        <v>24492.28</v>
      </c>
      <c r="AG81" s="338">
        <f t="shared" si="14"/>
        <v>534.12</v>
      </c>
      <c r="AH81" s="338">
        <f t="shared" si="15"/>
        <v>972.37</v>
      </c>
    </row>
    <row r="82" spans="1:34" x14ac:dyDescent="0.2">
      <c r="A82" s="29">
        <v>4550</v>
      </c>
      <c r="B82" s="28" t="s">
        <v>81</v>
      </c>
      <c r="C82" s="27" t="s">
        <v>11</v>
      </c>
      <c r="D82" s="26">
        <v>10</v>
      </c>
      <c r="E82" s="173"/>
      <c r="F82" s="132">
        <v>749</v>
      </c>
      <c r="G82" s="132">
        <v>0</v>
      </c>
      <c r="H82" s="132">
        <f t="shared" si="9"/>
        <v>749</v>
      </c>
      <c r="I82" s="33"/>
      <c r="J82" s="132">
        <v>29.96</v>
      </c>
      <c r="K82" s="132">
        <v>0</v>
      </c>
      <c r="L82" s="191"/>
      <c r="M82" s="132">
        <v>0</v>
      </c>
      <c r="N82" s="132">
        <v>0</v>
      </c>
      <c r="O82" s="33"/>
      <c r="P82" s="132">
        <v>1180</v>
      </c>
      <c r="Q82" s="132">
        <v>0</v>
      </c>
      <c r="R82" s="132">
        <v>1180</v>
      </c>
      <c r="S82" s="33"/>
      <c r="T82" s="132">
        <v>0</v>
      </c>
      <c r="U82" s="132">
        <v>0</v>
      </c>
      <c r="V82" s="33"/>
      <c r="W82" s="132">
        <v>0</v>
      </c>
      <c r="X82" s="132">
        <v>0</v>
      </c>
      <c r="Y82" s="132">
        <v>0</v>
      </c>
      <c r="Z82" s="33"/>
      <c r="AA82" s="132">
        <f t="shared" si="10"/>
        <v>1958.96</v>
      </c>
      <c r="AB82" s="33"/>
      <c r="AD82" s="338">
        <f t="shared" si="11"/>
        <v>1929</v>
      </c>
      <c r="AE82" s="338">
        <f t="shared" si="12"/>
        <v>0</v>
      </c>
      <c r="AF82" s="338">
        <f t="shared" si="13"/>
        <v>1929</v>
      </c>
      <c r="AG82" s="338">
        <f t="shared" si="14"/>
        <v>29.96</v>
      </c>
      <c r="AH82" s="338">
        <f t="shared" si="15"/>
        <v>0</v>
      </c>
    </row>
    <row r="83" spans="1:34" x14ac:dyDescent="0.2">
      <c r="A83" s="29">
        <v>4600</v>
      </c>
      <c r="B83" s="28" t="s">
        <v>80</v>
      </c>
      <c r="C83" s="27" t="s">
        <v>3</v>
      </c>
      <c r="D83" s="26">
        <v>10</v>
      </c>
      <c r="E83" s="173"/>
      <c r="F83" s="132">
        <v>2500</v>
      </c>
      <c r="G83" s="132">
        <v>0</v>
      </c>
      <c r="H83" s="132">
        <f t="shared" si="9"/>
        <v>2500</v>
      </c>
      <c r="I83" s="33"/>
      <c r="J83" s="132">
        <v>0</v>
      </c>
      <c r="K83" s="132">
        <v>0</v>
      </c>
      <c r="L83" s="191"/>
      <c r="M83" s="132">
        <v>0</v>
      </c>
      <c r="N83" s="132">
        <v>0</v>
      </c>
      <c r="O83" s="33"/>
      <c r="P83" s="132">
        <v>0</v>
      </c>
      <c r="Q83" s="132">
        <v>0</v>
      </c>
      <c r="R83" s="132">
        <v>0</v>
      </c>
      <c r="S83" s="33"/>
      <c r="T83" s="132">
        <v>0</v>
      </c>
      <c r="U83" s="132">
        <v>0</v>
      </c>
      <c r="V83" s="33"/>
      <c r="W83" s="132">
        <v>0</v>
      </c>
      <c r="X83" s="132">
        <v>0</v>
      </c>
      <c r="Y83" s="132">
        <v>0</v>
      </c>
      <c r="Z83" s="33"/>
      <c r="AA83" s="132">
        <f t="shared" si="10"/>
        <v>2500</v>
      </c>
      <c r="AB83" s="33"/>
      <c r="AD83" s="338">
        <f t="shared" si="11"/>
        <v>2500</v>
      </c>
      <c r="AE83" s="338">
        <f t="shared" si="12"/>
        <v>0</v>
      </c>
      <c r="AF83" s="338">
        <f t="shared" si="13"/>
        <v>2500</v>
      </c>
      <c r="AG83" s="338">
        <f t="shared" si="14"/>
        <v>0</v>
      </c>
      <c r="AH83" s="338">
        <f t="shared" si="15"/>
        <v>0</v>
      </c>
    </row>
    <row r="84" spans="1:34" x14ac:dyDescent="0.2">
      <c r="A84" s="29">
        <v>4650</v>
      </c>
      <c r="B84" s="28" t="s">
        <v>79</v>
      </c>
      <c r="C84" s="27" t="s">
        <v>6</v>
      </c>
      <c r="D84" s="26">
        <v>5</v>
      </c>
      <c r="E84" s="173"/>
      <c r="F84" s="132">
        <v>51738</v>
      </c>
      <c r="G84" s="132">
        <v>0</v>
      </c>
      <c r="H84" s="132">
        <f t="shared" si="9"/>
        <v>51738</v>
      </c>
      <c r="I84" s="33"/>
      <c r="J84" s="132">
        <v>433.42</v>
      </c>
      <c r="K84" s="132">
        <v>64.760000000000005</v>
      </c>
      <c r="L84" s="191"/>
      <c r="M84" s="132">
        <v>0</v>
      </c>
      <c r="N84" s="132">
        <v>0</v>
      </c>
      <c r="O84" s="33"/>
      <c r="P84" s="132">
        <v>3468.58</v>
      </c>
      <c r="Q84" s="132">
        <v>0</v>
      </c>
      <c r="R84" s="132">
        <v>3468.58</v>
      </c>
      <c r="S84" s="33"/>
      <c r="T84" s="132">
        <v>0</v>
      </c>
      <c r="U84" s="132">
        <v>0</v>
      </c>
      <c r="V84" s="33"/>
      <c r="W84" s="132">
        <v>6236.5</v>
      </c>
      <c r="X84" s="132">
        <v>0</v>
      </c>
      <c r="Y84" s="132">
        <v>6236.5</v>
      </c>
      <c r="Z84" s="33"/>
      <c r="AA84" s="132">
        <f t="shared" si="10"/>
        <v>61941.26</v>
      </c>
      <c r="AB84" s="33"/>
      <c r="AD84" s="338">
        <f t="shared" si="11"/>
        <v>61443.08</v>
      </c>
      <c r="AE84" s="338">
        <f t="shared" si="12"/>
        <v>0</v>
      </c>
      <c r="AF84" s="338">
        <f t="shared" si="13"/>
        <v>61443.08</v>
      </c>
      <c r="AG84" s="338">
        <f t="shared" si="14"/>
        <v>433.42</v>
      </c>
      <c r="AH84" s="338">
        <f t="shared" si="15"/>
        <v>64.760000000000005</v>
      </c>
    </row>
    <row r="85" spans="1:34" x14ac:dyDescent="0.2">
      <c r="A85" s="29">
        <v>4700</v>
      </c>
      <c r="B85" s="28" t="s">
        <v>78</v>
      </c>
      <c r="C85" s="27" t="s">
        <v>8</v>
      </c>
      <c r="D85" s="26">
        <v>2</v>
      </c>
      <c r="E85" s="173"/>
      <c r="F85" s="132">
        <v>5877</v>
      </c>
      <c r="G85" s="132">
        <v>0</v>
      </c>
      <c r="H85" s="132">
        <f t="shared" si="9"/>
        <v>5877</v>
      </c>
      <c r="I85" s="33"/>
      <c r="J85" s="132">
        <v>93</v>
      </c>
      <c r="K85" s="132">
        <v>109.5145</v>
      </c>
      <c r="L85" s="191"/>
      <c r="M85" s="132">
        <v>0</v>
      </c>
      <c r="N85" s="132">
        <v>0</v>
      </c>
      <c r="O85" s="33"/>
      <c r="P85" s="132">
        <v>0</v>
      </c>
      <c r="Q85" s="132">
        <v>0</v>
      </c>
      <c r="R85" s="132">
        <v>0</v>
      </c>
      <c r="S85" s="33"/>
      <c r="T85" s="132">
        <v>0</v>
      </c>
      <c r="U85" s="132">
        <v>0</v>
      </c>
      <c r="V85" s="33"/>
      <c r="W85" s="132">
        <v>900</v>
      </c>
      <c r="X85" s="132">
        <v>130</v>
      </c>
      <c r="Y85" s="132">
        <v>770</v>
      </c>
      <c r="Z85" s="33"/>
      <c r="AA85" s="132">
        <f t="shared" si="10"/>
        <v>6849.5145000000002</v>
      </c>
      <c r="AB85" s="33"/>
      <c r="AD85" s="338">
        <f t="shared" si="11"/>
        <v>6777</v>
      </c>
      <c r="AE85" s="338">
        <f t="shared" si="12"/>
        <v>130</v>
      </c>
      <c r="AF85" s="338">
        <f t="shared" si="13"/>
        <v>6647</v>
      </c>
      <c r="AG85" s="338">
        <f t="shared" si="14"/>
        <v>93</v>
      </c>
      <c r="AH85" s="338">
        <f t="shared" si="15"/>
        <v>109.5145</v>
      </c>
    </row>
    <row r="86" spans="1:34" x14ac:dyDescent="0.2">
      <c r="A86" s="29">
        <v>4750</v>
      </c>
      <c r="B86" s="28" t="s">
        <v>77</v>
      </c>
      <c r="C86" s="27" t="s">
        <v>3</v>
      </c>
      <c r="D86" s="26">
        <v>11</v>
      </c>
      <c r="E86" s="173"/>
      <c r="F86" s="132">
        <v>3120</v>
      </c>
      <c r="G86" s="132">
        <v>0</v>
      </c>
      <c r="H86" s="132">
        <f t="shared" si="9"/>
        <v>3120</v>
      </c>
      <c r="I86" s="33"/>
      <c r="J86" s="132">
        <v>54</v>
      </c>
      <c r="K86" s="132">
        <v>0</v>
      </c>
      <c r="L86" s="191"/>
      <c r="M86" s="132">
        <v>0</v>
      </c>
      <c r="N86" s="132">
        <v>0</v>
      </c>
      <c r="O86" s="33"/>
      <c r="P86" s="132">
        <v>364</v>
      </c>
      <c r="Q86" s="132">
        <v>0</v>
      </c>
      <c r="R86" s="132">
        <v>364</v>
      </c>
      <c r="S86" s="33"/>
      <c r="T86" s="132">
        <v>0</v>
      </c>
      <c r="U86" s="132">
        <v>0</v>
      </c>
      <c r="V86" s="33"/>
      <c r="W86" s="132">
        <v>0</v>
      </c>
      <c r="X86" s="132">
        <v>0</v>
      </c>
      <c r="Y86" s="132">
        <v>0</v>
      </c>
      <c r="Z86" s="33"/>
      <c r="AA86" s="132">
        <f t="shared" si="10"/>
        <v>3538</v>
      </c>
      <c r="AB86" s="33"/>
      <c r="AD86" s="338">
        <f t="shared" si="11"/>
        <v>3484</v>
      </c>
      <c r="AE86" s="338">
        <f t="shared" si="12"/>
        <v>0</v>
      </c>
      <c r="AF86" s="338">
        <f t="shared" si="13"/>
        <v>3484</v>
      </c>
      <c r="AG86" s="338">
        <f t="shared" si="14"/>
        <v>54</v>
      </c>
      <c r="AH86" s="338">
        <f t="shared" si="15"/>
        <v>0</v>
      </c>
    </row>
    <row r="87" spans="1:34" x14ac:dyDescent="0.2">
      <c r="A87" s="29">
        <v>4800</v>
      </c>
      <c r="B87" s="28" t="s">
        <v>76</v>
      </c>
      <c r="C87" s="27" t="s">
        <v>8</v>
      </c>
      <c r="D87" s="26">
        <v>2</v>
      </c>
      <c r="E87" s="173"/>
      <c r="F87" s="132">
        <v>10723</v>
      </c>
      <c r="G87" s="132">
        <v>0</v>
      </c>
      <c r="H87" s="132">
        <f t="shared" si="9"/>
        <v>10723</v>
      </c>
      <c r="I87" s="33"/>
      <c r="J87" s="132">
        <v>85.3</v>
      </c>
      <c r="K87" s="132">
        <v>90.160000000000011</v>
      </c>
      <c r="L87" s="191"/>
      <c r="M87" s="132">
        <v>0</v>
      </c>
      <c r="N87" s="132">
        <v>0</v>
      </c>
      <c r="O87" s="33"/>
      <c r="P87" s="132">
        <v>717.2</v>
      </c>
      <c r="Q87" s="132">
        <v>36</v>
      </c>
      <c r="R87" s="132">
        <v>681.2</v>
      </c>
      <c r="S87" s="33"/>
      <c r="T87" s="132">
        <v>0</v>
      </c>
      <c r="U87" s="132">
        <v>0</v>
      </c>
      <c r="V87" s="33"/>
      <c r="W87" s="132">
        <v>1155</v>
      </c>
      <c r="X87" s="132">
        <v>58</v>
      </c>
      <c r="Y87" s="132">
        <v>1097</v>
      </c>
      <c r="Z87" s="33"/>
      <c r="AA87" s="132">
        <f t="shared" si="10"/>
        <v>12676.66</v>
      </c>
      <c r="AB87" s="33"/>
      <c r="AD87" s="338">
        <f t="shared" si="11"/>
        <v>12595.2</v>
      </c>
      <c r="AE87" s="338">
        <f t="shared" si="12"/>
        <v>94</v>
      </c>
      <c r="AF87" s="338">
        <f t="shared" si="13"/>
        <v>12501.2</v>
      </c>
      <c r="AG87" s="338">
        <f t="shared" si="14"/>
        <v>85.3</v>
      </c>
      <c r="AH87" s="338">
        <f t="shared" si="15"/>
        <v>90.160000000000011</v>
      </c>
    </row>
    <row r="88" spans="1:34" x14ac:dyDescent="0.2">
      <c r="A88" s="29">
        <v>4850</v>
      </c>
      <c r="B88" s="28" t="s">
        <v>75</v>
      </c>
      <c r="C88" s="27" t="s">
        <v>11</v>
      </c>
      <c r="D88" s="26">
        <v>4</v>
      </c>
      <c r="E88" s="173"/>
      <c r="F88" s="132">
        <v>5898</v>
      </c>
      <c r="G88" s="132">
        <v>0</v>
      </c>
      <c r="H88" s="132">
        <f t="shared" si="9"/>
        <v>5898</v>
      </c>
      <c r="I88" s="33"/>
      <c r="J88" s="132">
        <v>99.22</v>
      </c>
      <c r="K88" s="132">
        <v>261.01</v>
      </c>
      <c r="L88" s="191"/>
      <c r="M88" s="132">
        <v>0</v>
      </c>
      <c r="N88" s="132">
        <v>0</v>
      </c>
      <c r="O88" s="33"/>
      <c r="P88" s="132">
        <v>2614.1799999999998</v>
      </c>
      <c r="Q88" s="132">
        <v>0</v>
      </c>
      <c r="R88" s="132">
        <v>2614.1799999999998</v>
      </c>
      <c r="S88" s="33"/>
      <c r="T88" s="132">
        <v>0</v>
      </c>
      <c r="U88" s="132">
        <v>0</v>
      </c>
      <c r="V88" s="33"/>
      <c r="W88" s="132">
        <v>0</v>
      </c>
      <c r="X88" s="132">
        <v>0</v>
      </c>
      <c r="Y88" s="132">
        <v>0</v>
      </c>
      <c r="Z88" s="33"/>
      <c r="AA88" s="132">
        <f t="shared" si="10"/>
        <v>8872.41</v>
      </c>
      <c r="AB88" s="33"/>
      <c r="AD88" s="338">
        <f t="shared" si="11"/>
        <v>8512.18</v>
      </c>
      <c r="AE88" s="338">
        <f t="shared" si="12"/>
        <v>0</v>
      </c>
      <c r="AF88" s="338">
        <f t="shared" si="13"/>
        <v>8512.18</v>
      </c>
      <c r="AG88" s="338">
        <f t="shared" si="14"/>
        <v>99.22</v>
      </c>
      <c r="AH88" s="338">
        <f t="shared" si="15"/>
        <v>261.01</v>
      </c>
    </row>
    <row r="89" spans="1:34" x14ac:dyDescent="0.2">
      <c r="A89" s="29">
        <v>4880</v>
      </c>
      <c r="B89" s="28" t="s">
        <v>74</v>
      </c>
      <c r="C89" s="27" t="s">
        <v>3</v>
      </c>
      <c r="D89" s="26">
        <v>4</v>
      </c>
      <c r="E89" s="173"/>
      <c r="F89" s="132">
        <v>7817</v>
      </c>
      <c r="G89" s="132">
        <v>0</v>
      </c>
      <c r="H89" s="132">
        <f t="shared" si="9"/>
        <v>7817</v>
      </c>
      <c r="I89" s="33"/>
      <c r="J89" s="132">
        <v>49.5</v>
      </c>
      <c r="K89" s="132">
        <v>0</v>
      </c>
      <c r="L89" s="191"/>
      <c r="M89" s="132">
        <v>0</v>
      </c>
      <c r="N89" s="132">
        <v>0</v>
      </c>
      <c r="O89" s="33"/>
      <c r="P89" s="132">
        <v>0</v>
      </c>
      <c r="Q89" s="132">
        <v>0</v>
      </c>
      <c r="R89" s="132">
        <v>0</v>
      </c>
      <c r="S89" s="33"/>
      <c r="T89" s="132">
        <v>0</v>
      </c>
      <c r="U89" s="132">
        <v>0</v>
      </c>
      <c r="V89" s="33"/>
      <c r="W89" s="132">
        <v>264</v>
      </c>
      <c r="X89" s="132">
        <v>0</v>
      </c>
      <c r="Y89" s="132">
        <v>264</v>
      </c>
      <c r="Z89" s="33"/>
      <c r="AA89" s="132">
        <f t="shared" si="10"/>
        <v>8130.5</v>
      </c>
      <c r="AB89" s="33"/>
      <c r="AD89" s="338">
        <f t="shared" si="11"/>
        <v>8081</v>
      </c>
      <c r="AE89" s="338">
        <f t="shared" si="12"/>
        <v>0</v>
      </c>
      <c r="AF89" s="338">
        <f t="shared" si="13"/>
        <v>8081</v>
      </c>
      <c r="AG89" s="338">
        <f t="shared" si="14"/>
        <v>49.5</v>
      </c>
      <c r="AH89" s="338">
        <f t="shared" si="15"/>
        <v>0</v>
      </c>
    </row>
    <row r="90" spans="1:34" x14ac:dyDescent="0.2">
      <c r="A90" s="29">
        <v>4900</v>
      </c>
      <c r="B90" s="28" t="s">
        <v>73</v>
      </c>
      <c r="C90" s="27" t="s">
        <v>8</v>
      </c>
      <c r="D90" s="26">
        <v>7</v>
      </c>
      <c r="E90" s="173"/>
      <c r="F90" s="132">
        <v>43466</v>
      </c>
      <c r="G90" s="132">
        <v>23907</v>
      </c>
      <c r="H90" s="132">
        <f t="shared" si="9"/>
        <v>19559</v>
      </c>
      <c r="I90" s="33"/>
      <c r="J90" s="132">
        <v>1123</v>
      </c>
      <c r="K90" s="132">
        <v>429</v>
      </c>
      <c r="L90" s="191"/>
      <c r="M90" s="132">
        <v>0</v>
      </c>
      <c r="N90" s="132">
        <v>0</v>
      </c>
      <c r="O90" s="33"/>
      <c r="P90" s="132">
        <v>0</v>
      </c>
      <c r="Q90" s="132">
        <v>0</v>
      </c>
      <c r="R90" s="132">
        <v>0</v>
      </c>
      <c r="S90" s="33"/>
      <c r="T90" s="132">
        <v>0</v>
      </c>
      <c r="U90" s="132">
        <v>0</v>
      </c>
      <c r="V90" s="33"/>
      <c r="W90" s="132">
        <v>3492</v>
      </c>
      <c r="X90" s="132">
        <v>0</v>
      </c>
      <c r="Y90" s="132">
        <v>3492</v>
      </c>
      <c r="Z90" s="33"/>
      <c r="AA90" s="132">
        <f t="shared" si="10"/>
        <v>24603</v>
      </c>
      <c r="AB90" s="33"/>
      <c r="AD90" s="338">
        <f t="shared" si="11"/>
        <v>46958</v>
      </c>
      <c r="AE90" s="338">
        <f t="shared" si="12"/>
        <v>23907</v>
      </c>
      <c r="AF90" s="338">
        <f t="shared" si="13"/>
        <v>23051</v>
      </c>
      <c r="AG90" s="338">
        <f t="shared" si="14"/>
        <v>1123</v>
      </c>
      <c r="AH90" s="338">
        <f t="shared" si="15"/>
        <v>429</v>
      </c>
    </row>
    <row r="91" spans="1:34" x14ac:dyDescent="0.2">
      <c r="A91" s="29">
        <v>4920</v>
      </c>
      <c r="B91" s="28" t="s">
        <v>72</v>
      </c>
      <c r="C91" s="27" t="s">
        <v>3</v>
      </c>
      <c r="D91" s="26">
        <v>10</v>
      </c>
      <c r="E91" s="173"/>
      <c r="F91" s="132">
        <v>1394</v>
      </c>
      <c r="G91" s="132">
        <v>0</v>
      </c>
      <c r="H91" s="132">
        <f t="shared" si="9"/>
        <v>1394</v>
      </c>
      <c r="I91" s="33"/>
      <c r="J91" s="132">
        <v>24</v>
      </c>
      <c r="K91" s="132">
        <v>0</v>
      </c>
      <c r="L91" s="191"/>
      <c r="M91" s="132">
        <v>23.400000000000002</v>
      </c>
      <c r="N91" s="132">
        <v>3.2</v>
      </c>
      <c r="O91" s="33"/>
      <c r="P91" s="132">
        <v>107</v>
      </c>
      <c r="Q91" s="132">
        <v>0</v>
      </c>
      <c r="R91" s="132">
        <v>107</v>
      </c>
      <c r="S91" s="33"/>
      <c r="T91" s="132">
        <v>0</v>
      </c>
      <c r="U91" s="132">
        <v>0.16</v>
      </c>
      <c r="V91" s="33"/>
      <c r="W91" s="132">
        <v>37</v>
      </c>
      <c r="X91" s="132">
        <v>7</v>
      </c>
      <c r="Y91" s="132">
        <v>30</v>
      </c>
      <c r="Z91" s="33"/>
      <c r="AA91" s="132">
        <f t="shared" si="10"/>
        <v>1581.7600000000002</v>
      </c>
      <c r="AB91" s="33"/>
      <c r="AD91" s="338">
        <f t="shared" si="11"/>
        <v>1538</v>
      </c>
      <c r="AE91" s="338">
        <f t="shared" si="12"/>
        <v>7</v>
      </c>
      <c r="AF91" s="338">
        <f t="shared" si="13"/>
        <v>1531</v>
      </c>
      <c r="AG91" s="338">
        <f t="shared" si="14"/>
        <v>47.400000000000006</v>
      </c>
      <c r="AH91" s="338">
        <f t="shared" si="15"/>
        <v>3.3600000000000003</v>
      </c>
    </row>
    <row r="92" spans="1:34" x14ac:dyDescent="0.2">
      <c r="A92" s="29">
        <v>4950</v>
      </c>
      <c r="B92" s="28" t="s">
        <v>71</v>
      </c>
      <c r="C92" s="27" t="s">
        <v>3</v>
      </c>
      <c r="D92" s="26">
        <v>9</v>
      </c>
      <c r="E92" s="173"/>
      <c r="F92" s="132">
        <v>467</v>
      </c>
      <c r="G92" s="132">
        <v>0</v>
      </c>
      <c r="H92" s="132">
        <f t="shared" si="9"/>
        <v>467</v>
      </c>
      <c r="I92" s="33"/>
      <c r="J92" s="132">
        <v>8.4499999999999993</v>
      </c>
      <c r="K92" s="132">
        <v>0</v>
      </c>
      <c r="L92" s="191"/>
      <c r="M92" s="132">
        <v>0.43</v>
      </c>
      <c r="N92" s="132">
        <v>0</v>
      </c>
      <c r="O92" s="33"/>
      <c r="P92" s="132">
        <v>359.22</v>
      </c>
      <c r="Q92" s="132">
        <v>0</v>
      </c>
      <c r="R92" s="132">
        <v>359.22</v>
      </c>
      <c r="S92" s="33"/>
      <c r="T92" s="132">
        <v>64</v>
      </c>
      <c r="U92" s="132">
        <v>0</v>
      </c>
      <c r="V92" s="33"/>
      <c r="W92" s="132">
        <v>15.6</v>
      </c>
      <c r="X92" s="132">
        <v>0</v>
      </c>
      <c r="Y92" s="132">
        <v>15.6</v>
      </c>
      <c r="Z92" s="33"/>
      <c r="AA92" s="132">
        <f t="shared" si="10"/>
        <v>914.7</v>
      </c>
      <c r="AB92" s="33"/>
      <c r="AD92" s="338">
        <f t="shared" si="11"/>
        <v>841.82</v>
      </c>
      <c r="AE92" s="338">
        <f t="shared" si="12"/>
        <v>0</v>
      </c>
      <c r="AF92" s="338">
        <f t="shared" si="13"/>
        <v>841.82</v>
      </c>
      <c r="AG92" s="338">
        <f t="shared" si="14"/>
        <v>72.88</v>
      </c>
      <c r="AH92" s="338">
        <f t="shared" si="15"/>
        <v>0</v>
      </c>
    </row>
    <row r="93" spans="1:34" x14ac:dyDescent="0.2">
      <c r="A93" s="29">
        <v>5050</v>
      </c>
      <c r="B93" s="28" t="s">
        <v>70</v>
      </c>
      <c r="C93" s="27" t="s">
        <v>6</v>
      </c>
      <c r="D93" s="26">
        <v>4</v>
      </c>
      <c r="E93" s="173"/>
      <c r="F93" s="132">
        <v>23871</v>
      </c>
      <c r="G93" s="132">
        <v>0</v>
      </c>
      <c r="H93" s="132">
        <f t="shared" si="9"/>
        <v>23871</v>
      </c>
      <c r="I93" s="33"/>
      <c r="J93" s="132">
        <v>141.94</v>
      </c>
      <c r="K93" s="132">
        <v>0</v>
      </c>
      <c r="L93" s="191"/>
      <c r="M93" s="132">
        <v>0</v>
      </c>
      <c r="N93" s="132">
        <v>0</v>
      </c>
      <c r="O93" s="33"/>
      <c r="P93" s="132">
        <v>6565.01</v>
      </c>
      <c r="Q93" s="132">
        <v>1011.26</v>
      </c>
      <c r="R93" s="132">
        <v>5553.75</v>
      </c>
      <c r="S93" s="33"/>
      <c r="T93" s="132">
        <v>0</v>
      </c>
      <c r="U93" s="132">
        <v>0</v>
      </c>
      <c r="V93" s="33"/>
      <c r="W93" s="132">
        <v>0</v>
      </c>
      <c r="X93" s="132">
        <v>0</v>
      </c>
      <c r="Y93" s="132">
        <v>0</v>
      </c>
      <c r="Z93" s="33"/>
      <c r="AA93" s="132">
        <f t="shared" si="10"/>
        <v>29566.69</v>
      </c>
      <c r="AB93" s="33"/>
      <c r="AD93" s="338">
        <f t="shared" si="11"/>
        <v>30436.010000000002</v>
      </c>
      <c r="AE93" s="338">
        <f t="shared" si="12"/>
        <v>1011.26</v>
      </c>
      <c r="AF93" s="338">
        <f t="shared" si="13"/>
        <v>29424.750000000004</v>
      </c>
      <c r="AG93" s="338">
        <f t="shared" si="14"/>
        <v>141.94</v>
      </c>
      <c r="AH93" s="338">
        <f t="shared" si="15"/>
        <v>0</v>
      </c>
    </row>
    <row r="94" spans="1:34" x14ac:dyDescent="0.2">
      <c r="A94" s="37">
        <v>5150</v>
      </c>
      <c r="B94" s="36" t="s">
        <v>69</v>
      </c>
      <c r="C94" s="27" t="s">
        <v>8</v>
      </c>
      <c r="D94" s="26">
        <v>2</v>
      </c>
      <c r="E94" s="173"/>
      <c r="F94" s="132">
        <v>7970</v>
      </c>
      <c r="G94" s="132">
        <v>0</v>
      </c>
      <c r="H94" s="132">
        <f t="shared" si="9"/>
        <v>7970</v>
      </c>
      <c r="I94" s="33"/>
      <c r="J94" s="132">
        <v>227.48</v>
      </c>
      <c r="K94" s="132">
        <v>119.88000000000001</v>
      </c>
      <c r="L94" s="191"/>
      <c r="M94" s="132">
        <v>0</v>
      </c>
      <c r="N94" s="132">
        <v>0</v>
      </c>
      <c r="O94" s="33"/>
      <c r="P94" s="132">
        <v>0</v>
      </c>
      <c r="Q94" s="132">
        <v>0</v>
      </c>
      <c r="R94" s="132">
        <v>0</v>
      </c>
      <c r="S94" s="33"/>
      <c r="T94" s="132">
        <v>0</v>
      </c>
      <c r="U94" s="132">
        <v>0</v>
      </c>
      <c r="V94" s="33"/>
      <c r="W94" s="132">
        <v>964.2</v>
      </c>
      <c r="X94" s="132">
        <v>0</v>
      </c>
      <c r="Y94" s="132">
        <v>964.2</v>
      </c>
      <c r="Z94" s="33"/>
      <c r="AA94" s="132">
        <f t="shared" si="10"/>
        <v>9281.56</v>
      </c>
      <c r="AB94" s="33"/>
      <c r="AD94" s="338">
        <f t="shared" si="11"/>
        <v>8934.2000000000007</v>
      </c>
      <c r="AE94" s="338">
        <f t="shared" si="12"/>
        <v>0</v>
      </c>
      <c r="AF94" s="338">
        <f t="shared" si="13"/>
        <v>8934.2000000000007</v>
      </c>
      <c r="AG94" s="338">
        <f t="shared" si="14"/>
        <v>227.48</v>
      </c>
      <c r="AH94" s="338">
        <f t="shared" si="15"/>
        <v>119.88000000000001</v>
      </c>
    </row>
    <row r="95" spans="1:34" x14ac:dyDescent="0.2">
      <c r="A95" s="29">
        <v>5200</v>
      </c>
      <c r="B95" s="28" t="s">
        <v>68</v>
      </c>
      <c r="C95" s="27" t="s">
        <v>8</v>
      </c>
      <c r="D95" s="26">
        <v>3</v>
      </c>
      <c r="E95" s="173"/>
      <c r="F95" s="132">
        <v>18293</v>
      </c>
      <c r="G95" s="132">
        <v>0</v>
      </c>
      <c r="H95" s="132">
        <f t="shared" si="9"/>
        <v>18293</v>
      </c>
      <c r="I95" s="33"/>
      <c r="J95" s="132">
        <v>163.25</v>
      </c>
      <c r="K95" s="132">
        <v>184.73999999999998</v>
      </c>
      <c r="L95" s="191"/>
      <c r="M95" s="132">
        <v>6.76</v>
      </c>
      <c r="N95" s="132">
        <v>0</v>
      </c>
      <c r="O95" s="33"/>
      <c r="P95" s="132">
        <v>0</v>
      </c>
      <c r="Q95" s="132">
        <v>0</v>
      </c>
      <c r="R95" s="132">
        <v>0</v>
      </c>
      <c r="S95" s="33"/>
      <c r="T95" s="132">
        <v>0</v>
      </c>
      <c r="U95" s="132">
        <v>0</v>
      </c>
      <c r="V95" s="33"/>
      <c r="W95" s="132">
        <v>1513.6</v>
      </c>
      <c r="X95" s="132">
        <v>177.09</v>
      </c>
      <c r="Y95" s="132">
        <v>1336.51</v>
      </c>
      <c r="Z95" s="33"/>
      <c r="AA95" s="132">
        <f t="shared" si="10"/>
        <v>19984.259999999998</v>
      </c>
      <c r="AB95" s="33"/>
      <c r="AD95" s="338">
        <f t="shared" si="11"/>
        <v>19806.599999999999</v>
      </c>
      <c r="AE95" s="338">
        <f t="shared" si="12"/>
        <v>177.09</v>
      </c>
      <c r="AF95" s="338">
        <f t="shared" si="13"/>
        <v>19629.509999999998</v>
      </c>
      <c r="AG95" s="338">
        <f t="shared" si="14"/>
        <v>170.01</v>
      </c>
      <c r="AH95" s="338">
        <f t="shared" si="15"/>
        <v>184.73999999999998</v>
      </c>
    </row>
    <row r="96" spans="1:34" x14ac:dyDescent="0.2">
      <c r="A96" s="29">
        <v>5270</v>
      </c>
      <c r="B96" s="28" t="s">
        <v>67</v>
      </c>
      <c r="C96" s="27" t="s">
        <v>3</v>
      </c>
      <c r="D96" s="26">
        <v>4</v>
      </c>
      <c r="E96" s="173"/>
      <c r="F96" s="132">
        <v>4487</v>
      </c>
      <c r="G96" s="132">
        <v>0</v>
      </c>
      <c r="H96" s="132">
        <f t="shared" si="9"/>
        <v>4487</v>
      </c>
      <c r="I96" s="33"/>
      <c r="J96" s="132">
        <v>327</v>
      </c>
      <c r="K96" s="132">
        <v>0</v>
      </c>
      <c r="L96" s="191"/>
      <c r="M96" s="132">
        <v>0</v>
      </c>
      <c r="N96" s="132">
        <v>0</v>
      </c>
      <c r="O96" s="33"/>
      <c r="P96" s="132">
        <v>6077</v>
      </c>
      <c r="Q96" s="132">
        <v>0</v>
      </c>
      <c r="R96" s="132">
        <v>6077</v>
      </c>
      <c r="S96" s="33"/>
      <c r="T96" s="132">
        <v>0</v>
      </c>
      <c r="U96" s="132">
        <v>0</v>
      </c>
      <c r="V96" s="33"/>
      <c r="W96" s="132">
        <v>0</v>
      </c>
      <c r="X96" s="132">
        <v>0</v>
      </c>
      <c r="Y96" s="132">
        <v>0</v>
      </c>
      <c r="Z96" s="33"/>
      <c r="AA96" s="132">
        <f t="shared" si="10"/>
        <v>10891</v>
      </c>
      <c r="AB96" s="33"/>
      <c r="AD96" s="338">
        <f t="shared" si="11"/>
        <v>10564</v>
      </c>
      <c r="AE96" s="338">
        <f t="shared" si="12"/>
        <v>0</v>
      </c>
      <c r="AF96" s="338">
        <f t="shared" si="13"/>
        <v>10564</v>
      </c>
      <c r="AG96" s="338">
        <f t="shared" si="14"/>
        <v>327</v>
      </c>
      <c r="AH96" s="338">
        <f t="shared" si="15"/>
        <v>0</v>
      </c>
    </row>
    <row r="97" spans="1:34" x14ac:dyDescent="0.2">
      <c r="A97" s="29">
        <v>5300</v>
      </c>
      <c r="B97" s="28" t="s">
        <v>66</v>
      </c>
      <c r="C97" s="27" t="s">
        <v>3</v>
      </c>
      <c r="D97" s="26">
        <v>11</v>
      </c>
      <c r="E97" s="173"/>
      <c r="F97" s="132">
        <v>2654</v>
      </c>
      <c r="G97" s="132">
        <v>0</v>
      </c>
      <c r="H97" s="132">
        <f t="shared" si="9"/>
        <v>2654</v>
      </c>
      <c r="I97" s="33"/>
      <c r="J97" s="132">
        <v>49.23</v>
      </c>
      <c r="K97" s="132">
        <v>41.65</v>
      </c>
      <c r="L97" s="191"/>
      <c r="M97" s="132">
        <v>0</v>
      </c>
      <c r="N97" s="132">
        <v>0</v>
      </c>
      <c r="O97" s="33"/>
      <c r="P97" s="132">
        <v>377.79</v>
      </c>
      <c r="Q97" s="132">
        <v>71</v>
      </c>
      <c r="R97" s="132">
        <v>306.79000000000002</v>
      </c>
      <c r="S97" s="33"/>
      <c r="T97" s="132">
        <v>0</v>
      </c>
      <c r="U97" s="132">
        <v>0</v>
      </c>
      <c r="V97" s="33"/>
      <c r="W97" s="132">
        <v>72.400000000000006</v>
      </c>
      <c r="X97" s="132">
        <v>0</v>
      </c>
      <c r="Y97" s="132">
        <v>72.400000000000006</v>
      </c>
      <c r="Z97" s="33"/>
      <c r="AA97" s="132">
        <f t="shared" si="10"/>
        <v>3124.07</v>
      </c>
      <c r="AB97" s="33"/>
      <c r="AD97" s="338">
        <f t="shared" si="11"/>
        <v>3104.19</v>
      </c>
      <c r="AE97" s="338">
        <f t="shared" si="12"/>
        <v>71</v>
      </c>
      <c r="AF97" s="338">
        <f t="shared" si="13"/>
        <v>3033.19</v>
      </c>
      <c r="AG97" s="338">
        <f t="shared" si="14"/>
        <v>49.23</v>
      </c>
      <c r="AH97" s="338">
        <f t="shared" si="15"/>
        <v>41.65</v>
      </c>
    </row>
    <row r="98" spans="1:34" x14ac:dyDescent="0.2">
      <c r="A98" s="29">
        <v>5350</v>
      </c>
      <c r="B98" s="28" t="s">
        <v>65</v>
      </c>
      <c r="C98" s="27" t="s">
        <v>8</v>
      </c>
      <c r="D98" s="26">
        <v>2</v>
      </c>
      <c r="E98" s="173"/>
      <c r="F98" s="132">
        <v>6074</v>
      </c>
      <c r="G98" s="132">
        <v>0</v>
      </c>
      <c r="H98" s="132">
        <f t="shared" si="9"/>
        <v>6074</v>
      </c>
      <c r="I98" s="33"/>
      <c r="J98" s="132">
        <v>120.44</v>
      </c>
      <c r="K98" s="132">
        <v>55.43</v>
      </c>
      <c r="L98" s="191"/>
      <c r="M98" s="132">
        <v>0</v>
      </c>
      <c r="N98" s="132">
        <v>0</v>
      </c>
      <c r="O98" s="33"/>
      <c r="P98" s="132">
        <v>0</v>
      </c>
      <c r="Q98" s="132">
        <v>0</v>
      </c>
      <c r="R98" s="132">
        <v>0</v>
      </c>
      <c r="S98" s="33"/>
      <c r="T98" s="132">
        <v>0</v>
      </c>
      <c r="U98" s="132">
        <v>0</v>
      </c>
      <c r="V98" s="33"/>
      <c r="W98" s="132">
        <v>521</v>
      </c>
      <c r="X98" s="132">
        <v>0</v>
      </c>
      <c r="Y98" s="132">
        <v>521</v>
      </c>
      <c r="Z98" s="33"/>
      <c r="AA98" s="132">
        <f t="shared" si="10"/>
        <v>6770.87</v>
      </c>
      <c r="AB98" s="33"/>
      <c r="AD98" s="338">
        <f t="shared" si="11"/>
        <v>6595</v>
      </c>
      <c r="AE98" s="338">
        <f t="shared" si="12"/>
        <v>0</v>
      </c>
      <c r="AF98" s="338">
        <f t="shared" si="13"/>
        <v>6595</v>
      </c>
      <c r="AG98" s="338">
        <f t="shared" si="14"/>
        <v>120.44</v>
      </c>
      <c r="AH98" s="338">
        <f t="shared" si="15"/>
        <v>55.43</v>
      </c>
    </row>
    <row r="99" spans="1:34" x14ac:dyDescent="0.2">
      <c r="A99" s="29">
        <v>5500</v>
      </c>
      <c r="B99" s="28" t="s">
        <v>64</v>
      </c>
      <c r="C99" s="27" t="s">
        <v>3</v>
      </c>
      <c r="D99" s="26">
        <v>10</v>
      </c>
      <c r="E99" s="173"/>
      <c r="F99" s="132">
        <v>1710</v>
      </c>
      <c r="G99" s="132">
        <v>0</v>
      </c>
      <c r="H99" s="132">
        <f t="shared" si="9"/>
        <v>1710</v>
      </c>
      <c r="I99" s="33"/>
      <c r="J99" s="132">
        <v>85</v>
      </c>
      <c r="K99" s="132">
        <v>0</v>
      </c>
      <c r="L99" s="191"/>
      <c r="M99" s="132">
        <v>2.6100000000000003</v>
      </c>
      <c r="N99" s="132">
        <v>0</v>
      </c>
      <c r="O99" s="33"/>
      <c r="P99" s="132">
        <v>917</v>
      </c>
      <c r="Q99" s="132">
        <v>0</v>
      </c>
      <c r="R99" s="132">
        <v>917</v>
      </c>
      <c r="S99" s="33"/>
      <c r="T99" s="132">
        <v>0</v>
      </c>
      <c r="U99" s="132">
        <v>0</v>
      </c>
      <c r="V99" s="33"/>
      <c r="W99" s="132">
        <v>0</v>
      </c>
      <c r="X99" s="132">
        <v>0</v>
      </c>
      <c r="Y99" s="132">
        <v>0</v>
      </c>
      <c r="Z99" s="33"/>
      <c r="AA99" s="132">
        <f t="shared" si="10"/>
        <v>2714.6099999999997</v>
      </c>
      <c r="AB99" s="33"/>
      <c r="AD99" s="338">
        <f t="shared" si="11"/>
        <v>2627</v>
      </c>
      <c r="AE99" s="338">
        <f t="shared" si="12"/>
        <v>0</v>
      </c>
      <c r="AF99" s="338">
        <f t="shared" si="13"/>
        <v>2627</v>
      </c>
      <c r="AG99" s="338">
        <f t="shared" si="14"/>
        <v>87.61</v>
      </c>
      <c r="AH99" s="338">
        <f t="shared" si="15"/>
        <v>0</v>
      </c>
    </row>
    <row r="100" spans="1:34" x14ac:dyDescent="0.2">
      <c r="A100" s="29">
        <v>5550</v>
      </c>
      <c r="B100" s="28" t="s">
        <v>63</v>
      </c>
      <c r="C100" s="27" t="s">
        <v>3</v>
      </c>
      <c r="D100" s="26">
        <v>9</v>
      </c>
      <c r="E100" s="173"/>
      <c r="F100" s="132">
        <v>960</v>
      </c>
      <c r="G100" s="132">
        <v>0</v>
      </c>
      <c r="H100" s="132">
        <f t="shared" si="9"/>
        <v>960</v>
      </c>
      <c r="I100" s="33"/>
      <c r="J100" s="132">
        <v>142</v>
      </c>
      <c r="K100" s="132">
        <v>0</v>
      </c>
      <c r="L100" s="191"/>
      <c r="M100" s="132">
        <v>0</v>
      </c>
      <c r="N100" s="132">
        <v>0</v>
      </c>
      <c r="O100" s="33"/>
      <c r="P100" s="132">
        <v>0</v>
      </c>
      <c r="Q100" s="132">
        <v>0</v>
      </c>
      <c r="R100" s="132">
        <v>0</v>
      </c>
      <c r="S100" s="33"/>
      <c r="T100" s="132">
        <v>0</v>
      </c>
      <c r="U100" s="132">
        <v>0</v>
      </c>
      <c r="V100" s="33"/>
      <c r="W100" s="132">
        <v>0</v>
      </c>
      <c r="X100" s="132">
        <v>0</v>
      </c>
      <c r="Y100" s="132">
        <v>0</v>
      </c>
      <c r="Z100" s="33"/>
      <c r="AA100" s="132">
        <f t="shared" si="10"/>
        <v>1102</v>
      </c>
      <c r="AB100" s="33"/>
      <c r="AD100" s="338">
        <f t="shared" si="11"/>
        <v>960</v>
      </c>
      <c r="AE100" s="338">
        <f t="shared" si="12"/>
        <v>0</v>
      </c>
      <c r="AF100" s="338">
        <f t="shared" si="13"/>
        <v>960</v>
      </c>
      <c r="AG100" s="338">
        <f t="shared" si="14"/>
        <v>142</v>
      </c>
      <c r="AH100" s="338">
        <f t="shared" si="15"/>
        <v>0</v>
      </c>
    </row>
    <row r="101" spans="1:34" x14ac:dyDescent="0.2">
      <c r="A101" s="29">
        <v>5650</v>
      </c>
      <c r="B101" s="28" t="s">
        <v>62</v>
      </c>
      <c r="C101" s="27" t="s">
        <v>11</v>
      </c>
      <c r="D101" s="26">
        <v>11</v>
      </c>
      <c r="E101" s="173"/>
      <c r="F101" s="132">
        <v>3173</v>
      </c>
      <c r="G101" s="132">
        <v>0</v>
      </c>
      <c r="H101" s="132">
        <f t="shared" si="9"/>
        <v>3173</v>
      </c>
      <c r="I101" s="33"/>
      <c r="J101" s="132">
        <v>374.9</v>
      </c>
      <c r="K101" s="132">
        <v>76.010000000000005</v>
      </c>
      <c r="L101" s="191"/>
      <c r="M101" s="132">
        <v>0</v>
      </c>
      <c r="N101" s="132">
        <v>0</v>
      </c>
      <c r="O101" s="33"/>
      <c r="P101" s="132">
        <v>1568.42</v>
      </c>
      <c r="Q101" s="132">
        <v>0</v>
      </c>
      <c r="R101" s="132">
        <v>1568.42</v>
      </c>
      <c r="S101" s="33"/>
      <c r="T101" s="132">
        <v>0</v>
      </c>
      <c r="U101" s="132">
        <v>0</v>
      </c>
      <c r="V101" s="33"/>
      <c r="W101" s="132">
        <v>0</v>
      </c>
      <c r="X101" s="132">
        <v>0</v>
      </c>
      <c r="Y101" s="132">
        <v>0</v>
      </c>
      <c r="Z101" s="33"/>
      <c r="AA101" s="132">
        <f t="shared" si="10"/>
        <v>5192.33</v>
      </c>
      <c r="AB101" s="33"/>
      <c r="AD101" s="338">
        <f t="shared" si="11"/>
        <v>4741.42</v>
      </c>
      <c r="AE101" s="338">
        <f t="shared" si="12"/>
        <v>0</v>
      </c>
      <c r="AF101" s="338">
        <f t="shared" si="13"/>
        <v>4741.42</v>
      </c>
      <c r="AG101" s="338">
        <f t="shared" ref="AG101:AG132" si="16">J101+M101+T101</f>
        <v>374.9</v>
      </c>
      <c r="AH101" s="338">
        <f t="shared" ref="AH101:AH132" si="17">K101+N101+U101</f>
        <v>76.010000000000005</v>
      </c>
    </row>
    <row r="102" spans="1:34" x14ac:dyDescent="0.2">
      <c r="A102" s="29">
        <v>5700</v>
      </c>
      <c r="B102" s="28" t="s">
        <v>61</v>
      </c>
      <c r="C102" s="27" t="s">
        <v>11</v>
      </c>
      <c r="D102" s="26">
        <v>11</v>
      </c>
      <c r="E102" s="173"/>
      <c r="F102" s="132">
        <v>2950</v>
      </c>
      <c r="G102" s="132">
        <v>1239</v>
      </c>
      <c r="H102" s="132">
        <f t="shared" si="9"/>
        <v>1711</v>
      </c>
      <c r="I102" s="33"/>
      <c r="J102" s="132">
        <v>207</v>
      </c>
      <c r="K102" s="132">
        <v>145</v>
      </c>
      <c r="L102" s="191"/>
      <c r="M102" s="132">
        <v>30</v>
      </c>
      <c r="N102" s="132">
        <v>11</v>
      </c>
      <c r="O102" s="33"/>
      <c r="P102" s="132">
        <v>288</v>
      </c>
      <c r="Q102" s="132">
        <v>231</v>
      </c>
      <c r="R102" s="132">
        <v>57</v>
      </c>
      <c r="S102" s="33"/>
      <c r="T102" s="132">
        <v>0</v>
      </c>
      <c r="U102" s="132">
        <v>0</v>
      </c>
      <c r="V102" s="33"/>
      <c r="W102" s="132">
        <v>0</v>
      </c>
      <c r="X102" s="132">
        <v>0</v>
      </c>
      <c r="Y102" s="132">
        <v>0</v>
      </c>
      <c r="Z102" s="33"/>
      <c r="AA102" s="132">
        <f t="shared" si="10"/>
        <v>2161</v>
      </c>
      <c r="AB102" s="33"/>
      <c r="AD102" s="338">
        <f t="shared" si="11"/>
        <v>3238</v>
      </c>
      <c r="AE102" s="338">
        <f t="shared" si="12"/>
        <v>1470</v>
      </c>
      <c r="AF102" s="338">
        <f t="shared" si="13"/>
        <v>1768</v>
      </c>
      <c r="AG102" s="338">
        <f t="shared" si="16"/>
        <v>237</v>
      </c>
      <c r="AH102" s="338">
        <f t="shared" si="17"/>
        <v>156</v>
      </c>
    </row>
    <row r="103" spans="1:34" x14ac:dyDescent="0.2">
      <c r="A103" s="29">
        <v>5750</v>
      </c>
      <c r="B103" s="28" t="s">
        <v>60</v>
      </c>
      <c r="C103" s="27" t="s">
        <v>3</v>
      </c>
      <c r="D103" s="26">
        <v>11</v>
      </c>
      <c r="E103" s="173"/>
      <c r="F103" s="132">
        <v>3505</v>
      </c>
      <c r="G103" s="132">
        <v>0</v>
      </c>
      <c r="H103" s="132">
        <f t="shared" si="9"/>
        <v>3505</v>
      </c>
      <c r="I103" s="33"/>
      <c r="J103" s="132">
        <v>25.46</v>
      </c>
      <c r="K103" s="132">
        <v>0</v>
      </c>
      <c r="L103" s="191"/>
      <c r="M103" s="132">
        <v>0</v>
      </c>
      <c r="N103" s="132">
        <v>0</v>
      </c>
      <c r="O103" s="33"/>
      <c r="P103" s="132">
        <v>2822</v>
      </c>
      <c r="Q103" s="132">
        <v>0</v>
      </c>
      <c r="R103" s="132">
        <v>2822</v>
      </c>
      <c r="S103" s="33"/>
      <c r="T103" s="132">
        <v>0</v>
      </c>
      <c r="U103" s="132">
        <v>0</v>
      </c>
      <c r="V103" s="33"/>
      <c r="W103" s="132">
        <v>85</v>
      </c>
      <c r="X103" s="132">
        <v>19</v>
      </c>
      <c r="Y103" s="132">
        <v>66</v>
      </c>
      <c r="Z103" s="33"/>
      <c r="AA103" s="132">
        <f t="shared" si="10"/>
        <v>6418.46</v>
      </c>
      <c r="AB103" s="33"/>
      <c r="AD103" s="338">
        <f t="shared" si="11"/>
        <v>6412</v>
      </c>
      <c r="AE103" s="338">
        <f t="shared" si="12"/>
        <v>19</v>
      </c>
      <c r="AF103" s="338">
        <f t="shared" si="13"/>
        <v>6393</v>
      </c>
      <c r="AG103" s="338">
        <f t="shared" si="16"/>
        <v>25.46</v>
      </c>
      <c r="AH103" s="338">
        <f t="shared" si="17"/>
        <v>0</v>
      </c>
    </row>
    <row r="104" spans="1:34" x14ac:dyDescent="0.2">
      <c r="A104" s="29">
        <v>5800</v>
      </c>
      <c r="B104" s="28" t="s">
        <v>59</v>
      </c>
      <c r="C104" s="27" t="s">
        <v>3</v>
      </c>
      <c r="D104" s="26">
        <v>10</v>
      </c>
      <c r="E104" s="173"/>
      <c r="F104" s="132">
        <v>1190</v>
      </c>
      <c r="G104" s="132">
        <v>0</v>
      </c>
      <c r="H104" s="132">
        <f t="shared" si="9"/>
        <v>1190</v>
      </c>
      <c r="I104" s="33"/>
      <c r="J104" s="132">
        <v>35</v>
      </c>
      <c r="K104" s="132">
        <v>0</v>
      </c>
      <c r="L104" s="191"/>
      <c r="M104" s="132">
        <v>155</v>
      </c>
      <c r="N104" s="132">
        <v>0</v>
      </c>
      <c r="O104" s="33"/>
      <c r="P104" s="132">
        <v>860</v>
      </c>
      <c r="Q104" s="132">
        <v>0</v>
      </c>
      <c r="R104" s="132">
        <v>860</v>
      </c>
      <c r="S104" s="33"/>
      <c r="T104" s="132">
        <v>0</v>
      </c>
      <c r="U104" s="132">
        <v>0</v>
      </c>
      <c r="V104" s="33"/>
      <c r="W104" s="132">
        <v>0</v>
      </c>
      <c r="X104" s="132">
        <v>0</v>
      </c>
      <c r="Y104" s="132">
        <v>0</v>
      </c>
      <c r="Z104" s="33"/>
      <c r="AA104" s="132">
        <f t="shared" si="10"/>
        <v>2240</v>
      </c>
      <c r="AB104" s="33"/>
      <c r="AD104" s="338">
        <f t="shared" si="11"/>
        <v>2050</v>
      </c>
      <c r="AE104" s="338">
        <f t="shared" si="12"/>
        <v>0</v>
      </c>
      <c r="AF104" s="338">
        <f t="shared" si="13"/>
        <v>2050</v>
      </c>
      <c r="AG104" s="338">
        <f t="shared" si="16"/>
        <v>190</v>
      </c>
      <c r="AH104" s="338">
        <f t="shared" si="17"/>
        <v>0</v>
      </c>
    </row>
    <row r="105" spans="1:34" x14ac:dyDescent="0.2">
      <c r="A105" s="29">
        <v>5850</v>
      </c>
      <c r="B105" s="28" t="s">
        <v>58</v>
      </c>
      <c r="C105" s="27" t="s">
        <v>3</v>
      </c>
      <c r="D105" s="26">
        <v>10</v>
      </c>
      <c r="E105" s="173"/>
      <c r="F105" s="132">
        <v>890</v>
      </c>
      <c r="G105" s="132">
        <v>0</v>
      </c>
      <c r="H105" s="132">
        <f t="shared" si="9"/>
        <v>890</v>
      </c>
      <c r="I105" s="33"/>
      <c r="J105" s="132">
        <v>41</v>
      </c>
      <c r="K105" s="132">
        <v>0</v>
      </c>
      <c r="L105" s="191"/>
      <c r="M105" s="132">
        <v>0</v>
      </c>
      <c r="N105" s="132">
        <v>0</v>
      </c>
      <c r="O105" s="33"/>
      <c r="P105" s="132">
        <v>1931</v>
      </c>
      <c r="Q105" s="132">
        <v>0</v>
      </c>
      <c r="R105" s="132">
        <v>1931</v>
      </c>
      <c r="S105" s="33"/>
      <c r="T105" s="132">
        <v>0</v>
      </c>
      <c r="U105" s="132">
        <v>0</v>
      </c>
      <c r="V105" s="33"/>
      <c r="W105" s="132">
        <v>0</v>
      </c>
      <c r="X105" s="132">
        <v>0</v>
      </c>
      <c r="Y105" s="132">
        <v>0</v>
      </c>
      <c r="Z105" s="33"/>
      <c r="AA105" s="132">
        <f t="shared" si="10"/>
        <v>2862</v>
      </c>
      <c r="AB105" s="33"/>
      <c r="AD105" s="338">
        <f t="shared" si="11"/>
        <v>2821</v>
      </c>
      <c r="AE105" s="338">
        <f t="shared" si="12"/>
        <v>0</v>
      </c>
      <c r="AF105" s="338">
        <f t="shared" si="13"/>
        <v>2821</v>
      </c>
      <c r="AG105" s="338">
        <f t="shared" si="16"/>
        <v>41</v>
      </c>
      <c r="AH105" s="338">
        <f t="shared" si="17"/>
        <v>0</v>
      </c>
    </row>
    <row r="106" spans="1:34" x14ac:dyDescent="0.2">
      <c r="A106" s="29">
        <v>5900</v>
      </c>
      <c r="B106" s="28" t="s">
        <v>57</v>
      </c>
      <c r="C106" s="27" t="s">
        <v>6</v>
      </c>
      <c r="D106" s="26">
        <v>5</v>
      </c>
      <c r="E106" s="173"/>
      <c r="F106" s="132">
        <v>37489</v>
      </c>
      <c r="G106" s="132">
        <v>0</v>
      </c>
      <c r="H106" s="132">
        <f t="shared" si="9"/>
        <v>37489</v>
      </c>
      <c r="I106" s="33"/>
      <c r="J106" s="132">
        <v>1577.71</v>
      </c>
      <c r="K106" s="132">
        <v>305</v>
      </c>
      <c r="L106" s="191"/>
      <c r="M106" s="132">
        <v>2.06</v>
      </c>
      <c r="N106" s="132">
        <v>0</v>
      </c>
      <c r="O106" s="33"/>
      <c r="P106" s="132">
        <v>1141</v>
      </c>
      <c r="Q106" s="132">
        <v>0</v>
      </c>
      <c r="R106" s="132">
        <v>1141</v>
      </c>
      <c r="S106" s="33"/>
      <c r="T106" s="132">
        <v>3.22</v>
      </c>
      <c r="U106" s="132">
        <v>0</v>
      </c>
      <c r="V106" s="33"/>
      <c r="W106" s="132">
        <v>2384</v>
      </c>
      <c r="X106" s="132">
        <v>0</v>
      </c>
      <c r="Y106" s="132">
        <v>2384</v>
      </c>
      <c r="Z106" s="33"/>
      <c r="AA106" s="132">
        <f t="shared" si="10"/>
        <v>42901.99</v>
      </c>
      <c r="AB106" s="33"/>
      <c r="AD106" s="338">
        <f t="shared" si="11"/>
        <v>41014</v>
      </c>
      <c r="AE106" s="338">
        <f t="shared" si="12"/>
        <v>0</v>
      </c>
      <c r="AF106" s="338">
        <f t="shared" si="13"/>
        <v>41014</v>
      </c>
      <c r="AG106" s="338">
        <f t="shared" si="16"/>
        <v>1582.99</v>
      </c>
      <c r="AH106" s="338">
        <f t="shared" si="17"/>
        <v>305</v>
      </c>
    </row>
    <row r="107" spans="1:34" x14ac:dyDescent="0.2">
      <c r="A107" s="29">
        <v>5950</v>
      </c>
      <c r="B107" s="28" t="s">
        <v>56</v>
      </c>
      <c r="C107" s="27" t="s">
        <v>8</v>
      </c>
      <c r="D107" s="26">
        <v>2</v>
      </c>
      <c r="E107" s="173"/>
      <c r="F107" s="132">
        <v>13492</v>
      </c>
      <c r="G107" s="132">
        <v>7773</v>
      </c>
      <c r="H107" s="132">
        <f t="shared" si="9"/>
        <v>5719</v>
      </c>
      <c r="I107" s="33"/>
      <c r="J107" s="132">
        <v>277</v>
      </c>
      <c r="K107" s="132">
        <v>54</v>
      </c>
      <c r="L107" s="191"/>
      <c r="M107" s="132">
        <v>0</v>
      </c>
      <c r="N107" s="132">
        <v>0</v>
      </c>
      <c r="O107" s="33"/>
      <c r="P107" s="132">
        <v>0</v>
      </c>
      <c r="Q107" s="132">
        <v>0</v>
      </c>
      <c r="R107" s="132">
        <v>0</v>
      </c>
      <c r="S107" s="33"/>
      <c r="T107" s="132">
        <v>0.1</v>
      </c>
      <c r="U107" s="132">
        <v>0</v>
      </c>
      <c r="V107" s="33"/>
      <c r="W107" s="132">
        <v>2159</v>
      </c>
      <c r="X107" s="132">
        <v>0</v>
      </c>
      <c r="Y107" s="132">
        <v>2159</v>
      </c>
      <c r="Z107" s="33"/>
      <c r="AA107" s="132">
        <f t="shared" si="10"/>
        <v>8209.1</v>
      </c>
      <c r="AB107" s="33"/>
      <c r="AD107" s="338">
        <f t="shared" si="11"/>
        <v>15651</v>
      </c>
      <c r="AE107" s="338">
        <f t="shared" si="12"/>
        <v>7773</v>
      </c>
      <c r="AF107" s="338">
        <f t="shared" si="13"/>
        <v>7878</v>
      </c>
      <c r="AG107" s="338">
        <f t="shared" si="16"/>
        <v>277.10000000000002</v>
      </c>
      <c r="AH107" s="338">
        <f t="shared" si="17"/>
        <v>54</v>
      </c>
    </row>
    <row r="108" spans="1:34" x14ac:dyDescent="0.2">
      <c r="A108" s="29">
        <v>6110</v>
      </c>
      <c r="B108" s="28" t="s">
        <v>55</v>
      </c>
      <c r="C108" s="27" t="s">
        <v>3</v>
      </c>
      <c r="D108" s="26">
        <v>10</v>
      </c>
      <c r="E108" s="173"/>
      <c r="F108" s="132">
        <v>50</v>
      </c>
      <c r="G108" s="132">
        <v>0</v>
      </c>
      <c r="H108" s="132">
        <f t="shared" si="9"/>
        <v>50</v>
      </c>
      <c r="I108" s="33"/>
      <c r="J108" s="132">
        <v>0</v>
      </c>
      <c r="K108" s="132">
        <v>0</v>
      </c>
      <c r="L108" s="191"/>
      <c r="M108" s="132">
        <v>0</v>
      </c>
      <c r="N108" s="132">
        <v>0</v>
      </c>
      <c r="O108" s="33"/>
      <c r="P108" s="132">
        <v>215</v>
      </c>
      <c r="Q108" s="132">
        <v>0</v>
      </c>
      <c r="R108" s="132">
        <v>215</v>
      </c>
      <c r="S108" s="33"/>
      <c r="T108" s="132">
        <v>0</v>
      </c>
      <c r="U108" s="132">
        <v>0</v>
      </c>
      <c r="V108" s="33"/>
      <c r="W108" s="132">
        <v>0</v>
      </c>
      <c r="X108" s="132">
        <v>0</v>
      </c>
      <c r="Y108" s="132">
        <v>0</v>
      </c>
      <c r="Z108" s="33"/>
      <c r="AA108" s="132">
        <f t="shared" si="10"/>
        <v>265</v>
      </c>
      <c r="AB108" s="33"/>
      <c r="AD108" s="338">
        <f t="shared" si="11"/>
        <v>265</v>
      </c>
      <c r="AE108" s="338">
        <f t="shared" si="12"/>
        <v>0</v>
      </c>
      <c r="AF108" s="338">
        <f t="shared" si="13"/>
        <v>265</v>
      </c>
      <c r="AG108" s="338">
        <f t="shared" si="16"/>
        <v>0</v>
      </c>
      <c r="AH108" s="338">
        <f t="shared" si="17"/>
        <v>0</v>
      </c>
    </row>
    <row r="109" spans="1:34" x14ac:dyDescent="0.2">
      <c r="A109" s="29">
        <v>6150</v>
      </c>
      <c r="B109" s="28" t="s">
        <v>54</v>
      </c>
      <c r="C109" s="27" t="s">
        <v>3</v>
      </c>
      <c r="D109" s="26">
        <v>4</v>
      </c>
      <c r="E109" s="173"/>
      <c r="F109" s="132">
        <v>9696</v>
      </c>
      <c r="G109" s="132">
        <v>0</v>
      </c>
      <c r="H109" s="132">
        <f t="shared" si="9"/>
        <v>9696</v>
      </c>
      <c r="I109" s="33"/>
      <c r="J109" s="132">
        <v>185.98</v>
      </c>
      <c r="K109" s="132">
        <v>13.3</v>
      </c>
      <c r="L109" s="191"/>
      <c r="M109" s="132">
        <v>0</v>
      </c>
      <c r="N109" s="132">
        <v>0</v>
      </c>
      <c r="O109" s="33"/>
      <c r="P109" s="132">
        <v>2233.0100000000002</v>
      </c>
      <c r="Q109" s="132">
        <v>0</v>
      </c>
      <c r="R109" s="132">
        <v>2233.0100000000002</v>
      </c>
      <c r="S109" s="33"/>
      <c r="T109" s="132">
        <v>0</v>
      </c>
      <c r="U109" s="132">
        <v>0</v>
      </c>
      <c r="V109" s="33"/>
      <c r="W109" s="132">
        <v>233.98</v>
      </c>
      <c r="X109" s="132">
        <v>0</v>
      </c>
      <c r="Y109" s="132">
        <v>233.98</v>
      </c>
      <c r="Z109" s="33"/>
      <c r="AA109" s="132">
        <f t="shared" si="10"/>
        <v>12362.269999999999</v>
      </c>
      <c r="AB109" s="33"/>
      <c r="AD109" s="338">
        <f t="shared" si="11"/>
        <v>12162.99</v>
      </c>
      <c r="AE109" s="338">
        <f t="shared" si="12"/>
        <v>0</v>
      </c>
      <c r="AF109" s="338">
        <f t="shared" si="13"/>
        <v>12162.99</v>
      </c>
      <c r="AG109" s="338">
        <f t="shared" si="16"/>
        <v>185.98</v>
      </c>
      <c r="AH109" s="338">
        <f t="shared" si="17"/>
        <v>13.3</v>
      </c>
    </row>
    <row r="110" spans="1:34" x14ac:dyDescent="0.2">
      <c r="A110" s="29">
        <v>6180</v>
      </c>
      <c r="B110" s="28" t="s">
        <v>53</v>
      </c>
      <c r="C110" s="27" t="s">
        <v>3</v>
      </c>
      <c r="D110" s="26">
        <v>11</v>
      </c>
      <c r="E110" s="173"/>
      <c r="F110" s="132">
        <v>1215</v>
      </c>
      <c r="G110" s="132">
        <v>0</v>
      </c>
      <c r="H110" s="132">
        <f t="shared" si="9"/>
        <v>1215</v>
      </c>
      <c r="I110" s="33"/>
      <c r="J110" s="132">
        <v>43.64</v>
      </c>
      <c r="K110" s="132">
        <v>10.199999999999999</v>
      </c>
      <c r="L110" s="191"/>
      <c r="M110" s="132">
        <v>0</v>
      </c>
      <c r="N110" s="132">
        <v>0</v>
      </c>
      <c r="O110" s="33"/>
      <c r="P110" s="132">
        <v>2527.37</v>
      </c>
      <c r="Q110" s="132">
        <v>0</v>
      </c>
      <c r="R110" s="132">
        <v>2527.37</v>
      </c>
      <c r="S110" s="33"/>
      <c r="T110" s="132">
        <v>0</v>
      </c>
      <c r="U110" s="132">
        <v>0</v>
      </c>
      <c r="V110" s="33"/>
      <c r="W110" s="132">
        <v>0</v>
      </c>
      <c r="X110" s="132">
        <v>0</v>
      </c>
      <c r="Y110" s="132">
        <v>0</v>
      </c>
      <c r="Z110" s="33"/>
      <c r="AA110" s="132">
        <f t="shared" si="10"/>
        <v>3796.21</v>
      </c>
      <c r="AB110" s="33"/>
      <c r="AD110" s="338">
        <f t="shared" si="11"/>
        <v>3742.37</v>
      </c>
      <c r="AE110" s="338">
        <f t="shared" si="12"/>
        <v>0</v>
      </c>
      <c r="AF110" s="338">
        <f t="shared" si="13"/>
        <v>3742.37</v>
      </c>
      <c r="AG110" s="338">
        <f t="shared" si="16"/>
        <v>43.64</v>
      </c>
      <c r="AH110" s="338">
        <f t="shared" si="17"/>
        <v>10.199999999999999</v>
      </c>
    </row>
    <row r="111" spans="1:34" x14ac:dyDescent="0.2">
      <c r="A111" s="29">
        <v>6200</v>
      </c>
      <c r="B111" s="28" t="s">
        <v>52</v>
      </c>
      <c r="C111" s="27" t="s">
        <v>3</v>
      </c>
      <c r="D111" s="26">
        <v>11</v>
      </c>
      <c r="E111" s="173"/>
      <c r="F111" s="132">
        <v>9700</v>
      </c>
      <c r="G111" s="132">
        <v>0</v>
      </c>
      <c r="H111" s="132">
        <f t="shared" si="9"/>
        <v>9700</v>
      </c>
      <c r="I111" s="33"/>
      <c r="J111" s="132">
        <v>36.11</v>
      </c>
      <c r="K111" s="132">
        <v>0</v>
      </c>
      <c r="L111" s="191"/>
      <c r="M111" s="132">
        <v>0</v>
      </c>
      <c r="N111" s="132">
        <v>0</v>
      </c>
      <c r="O111" s="33"/>
      <c r="P111" s="132">
        <v>0</v>
      </c>
      <c r="Q111" s="132">
        <v>0</v>
      </c>
      <c r="R111" s="132">
        <v>0</v>
      </c>
      <c r="S111" s="33"/>
      <c r="T111" s="132">
        <v>0</v>
      </c>
      <c r="U111" s="132">
        <v>6.88</v>
      </c>
      <c r="V111" s="33"/>
      <c r="W111" s="132">
        <v>18</v>
      </c>
      <c r="X111" s="132">
        <v>0</v>
      </c>
      <c r="Y111" s="132">
        <v>18</v>
      </c>
      <c r="Z111" s="33"/>
      <c r="AA111" s="132">
        <f t="shared" si="10"/>
        <v>9760.99</v>
      </c>
      <c r="AB111" s="33"/>
      <c r="AD111" s="338">
        <f t="shared" si="11"/>
        <v>9718</v>
      </c>
      <c r="AE111" s="338">
        <f t="shared" si="12"/>
        <v>0</v>
      </c>
      <c r="AF111" s="338">
        <f t="shared" si="13"/>
        <v>9718</v>
      </c>
      <c r="AG111" s="338">
        <f t="shared" si="16"/>
        <v>36.11</v>
      </c>
      <c r="AH111" s="338">
        <f t="shared" si="17"/>
        <v>6.88</v>
      </c>
    </row>
    <row r="112" spans="1:34" x14ac:dyDescent="0.2">
      <c r="A112" s="29">
        <v>6250</v>
      </c>
      <c r="B112" s="28" t="s">
        <v>51</v>
      </c>
      <c r="C112" s="27" t="s">
        <v>8</v>
      </c>
      <c r="D112" s="26">
        <v>3</v>
      </c>
      <c r="E112" s="173"/>
      <c r="F112" s="132">
        <v>36941</v>
      </c>
      <c r="G112" s="132">
        <v>2995</v>
      </c>
      <c r="H112" s="132">
        <f t="shared" si="9"/>
        <v>33946</v>
      </c>
      <c r="I112" s="33"/>
      <c r="J112" s="132">
        <v>1107.8800000000001</v>
      </c>
      <c r="K112" s="132">
        <v>619.04999999999995</v>
      </c>
      <c r="L112" s="191"/>
      <c r="M112" s="132">
        <v>0</v>
      </c>
      <c r="N112" s="132">
        <v>0</v>
      </c>
      <c r="O112" s="33"/>
      <c r="P112" s="132">
        <v>0</v>
      </c>
      <c r="Q112" s="132">
        <v>0</v>
      </c>
      <c r="R112" s="132">
        <v>0</v>
      </c>
      <c r="S112" s="33"/>
      <c r="T112" s="132">
        <v>0</v>
      </c>
      <c r="U112" s="132">
        <v>0</v>
      </c>
      <c r="V112" s="33"/>
      <c r="W112" s="132">
        <v>6252</v>
      </c>
      <c r="X112" s="132">
        <v>91</v>
      </c>
      <c r="Y112" s="132">
        <v>6161</v>
      </c>
      <c r="Z112" s="33"/>
      <c r="AA112" s="132">
        <f t="shared" si="10"/>
        <v>41833.93</v>
      </c>
      <c r="AB112" s="33"/>
      <c r="AD112" s="338">
        <f t="shared" si="11"/>
        <v>43193</v>
      </c>
      <c r="AE112" s="338">
        <f t="shared" si="12"/>
        <v>3086</v>
      </c>
      <c r="AF112" s="338">
        <f t="shared" si="13"/>
        <v>40107</v>
      </c>
      <c r="AG112" s="338">
        <f t="shared" si="16"/>
        <v>1107.8800000000001</v>
      </c>
      <c r="AH112" s="338">
        <f t="shared" si="17"/>
        <v>619.04999999999995</v>
      </c>
    </row>
    <row r="113" spans="1:34" x14ac:dyDescent="0.2">
      <c r="A113" s="29">
        <v>6350</v>
      </c>
      <c r="B113" s="28" t="s">
        <v>50</v>
      </c>
      <c r="C113" s="27" t="s">
        <v>8</v>
      </c>
      <c r="D113" s="26">
        <v>7</v>
      </c>
      <c r="E113" s="173"/>
      <c r="F113" s="132">
        <v>29514</v>
      </c>
      <c r="G113" s="132">
        <v>3634</v>
      </c>
      <c r="H113" s="132">
        <f t="shared" si="9"/>
        <v>25880</v>
      </c>
      <c r="I113" s="33"/>
      <c r="J113" s="132">
        <v>1187</v>
      </c>
      <c r="K113" s="132">
        <v>2121</v>
      </c>
      <c r="L113" s="191"/>
      <c r="M113" s="132">
        <v>0</v>
      </c>
      <c r="N113" s="132">
        <v>0</v>
      </c>
      <c r="O113" s="33"/>
      <c r="P113" s="132">
        <v>0</v>
      </c>
      <c r="Q113" s="132">
        <v>0</v>
      </c>
      <c r="R113" s="132">
        <v>0</v>
      </c>
      <c r="S113" s="33"/>
      <c r="T113" s="132">
        <v>95.5</v>
      </c>
      <c r="U113" s="132">
        <v>0</v>
      </c>
      <c r="V113" s="33"/>
      <c r="W113" s="132">
        <v>4792</v>
      </c>
      <c r="X113" s="132">
        <v>0</v>
      </c>
      <c r="Y113" s="132">
        <v>4792</v>
      </c>
      <c r="Z113" s="33"/>
      <c r="AA113" s="132">
        <f t="shared" si="10"/>
        <v>34075.5</v>
      </c>
      <c r="AB113" s="33"/>
      <c r="AD113" s="338">
        <f t="shared" si="11"/>
        <v>34306</v>
      </c>
      <c r="AE113" s="338">
        <f t="shared" si="12"/>
        <v>3634</v>
      </c>
      <c r="AF113" s="338">
        <f t="shared" si="13"/>
        <v>30672</v>
      </c>
      <c r="AG113" s="338">
        <f t="shared" si="16"/>
        <v>1282.5</v>
      </c>
      <c r="AH113" s="338">
        <f t="shared" si="17"/>
        <v>2121</v>
      </c>
    </row>
    <row r="114" spans="1:34" x14ac:dyDescent="0.2">
      <c r="A114" s="29">
        <v>6370</v>
      </c>
      <c r="B114" s="28" t="s">
        <v>49</v>
      </c>
      <c r="C114" s="27" t="s">
        <v>8</v>
      </c>
      <c r="D114" s="26">
        <v>2</v>
      </c>
      <c r="E114" s="173"/>
      <c r="F114" s="132">
        <v>11759</v>
      </c>
      <c r="G114" s="132">
        <v>0</v>
      </c>
      <c r="H114" s="132">
        <f t="shared" si="9"/>
        <v>11759</v>
      </c>
      <c r="I114" s="33"/>
      <c r="J114" s="132">
        <v>685.5</v>
      </c>
      <c r="K114" s="132">
        <v>186.81</v>
      </c>
      <c r="L114" s="191"/>
      <c r="M114" s="132">
        <v>0</v>
      </c>
      <c r="N114" s="132">
        <v>0</v>
      </c>
      <c r="O114" s="33"/>
      <c r="P114" s="132">
        <v>4411.45</v>
      </c>
      <c r="Q114" s="132">
        <v>0</v>
      </c>
      <c r="R114" s="132">
        <v>4411.45</v>
      </c>
      <c r="S114" s="33"/>
      <c r="T114" s="132">
        <v>0</v>
      </c>
      <c r="U114" s="132">
        <v>0</v>
      </c>
      <c r="V114" s="33"/>
      <c r="W114" s="132">
        <v>0</v>
      </c>
      <c r="X114" s="132">
        <v>0</v>
      </c>
      <c r="Y114" s="132">
        <v>0</v>
      </c>
      <c r="Z114" s="33"/>
      <c r="AA114" s="132">
        <f t="shared" si="10"/>
        <v>17042.759999999998</v>
      </c>
      <c r="AB114" s="33"/>
      <c r="AD114" s="338">
        <f t="shared" si="11"/>
        <v>16170.45</v>
      </c>
      <c r="AE114" s="338">
        <f t="shared" si="12"/>
        <v>0</v>
      </c>
      <c r="AF114" s="338">
        <f t="shared" si="13"/>
        <v>16170.45</v>
      </c>
      <c r="AG114" s="338">
        <f t="shared" si="16"/>
        <v>685.5</v>
      </c>
      <c r="AH114" s="338">
        <f t="shared" si="17"/>
        <v>186.81</v>
      </c>
    </row>
    <row r="115" spans="1:34" x14ac:dyDescent="0.2">
      <c r="A115" s="29">
        <v>6400</v>
      </c>
      <c r="B115" s="28" t="s">
        <v>48</v>
      </c>
      <c r="C115" s="27" t="s">
        <v>6</v>
      </c>
      <c r="D115" s="26">
        <v>4</v>
      </c>
      <c r="E115" s="173"/>
      <c r="F115" s="132">
        <v>25836</v>
      </c>
      <c r="G115" s="132">
        <v>13346</v>
      </c>
      <c r="H115" s="132">
        <f t="shared" si="9"/>
        <v>12490</v>
      </c>
      <c r="I115" s="33"/>
      <c r="J115" s="132">
        <v>641.70000000000005</v>
      </c>
      <c r="K115" s="132">
        <v>0</v>
      </c>
      <c r="L115" s="191"/>
      <c r="M115" s="132">
        <v>0</v>
      </c>
      <c r="N115" s="132">
        <v>0</v>
      </c>
      <c r="O115" s="33"/>
      <c r="P115" s="132">
        <v>3229.83</v>
      </c>
      <c r="Q115" s="132">
        <v>0</v>
      </c>
      <c r="R115" s="132">
        <v>3229.83</v>
      </c>
      <c r="S115" s="33"/>
      <c r="T115" s="132">
        <v>0</v>
      </c>
      <c r="U115" s="132">
        <v>0</v>
      </c>
      <c r="V115" s="33"/>
      <c r="W115" s="132">
        <v>1335.15</v>
      </c>
      <c r="X115" s="132">
        <v>0.15</v>
      </c>
      <c r="Y115" s="132">
        <v>1335</v>
      </c>
      <c r="Z115" s="33"/>
      <c r="AA115" s="132">
        <f t="shared" si="10"/>
        <v>17696.53</v>
      </c>
      <c r="AB115" s="33"/>
      <c r="AD115" s="338">
        <f t="shared" si="11"/>
        <v>30400.980000000003</v>
      </c>
      <c r="AE115" s="338">
        <f t="shared" si="12"/>
        <v>13346.15</v>
      </c>
      <c r="AF115" s="338">
        <f t="shared" si="13"/>
        <v>17054.830000000002</v>
      </c>
      <c r="AG115" s="338">
        <f t="shared" si="16"/>
        <v>641.70000000000005</v>
      </c>
      <c r="AH115" s="338">
        <f t="shared" si="17"/>
        <v>0</v>
      </c>
    </row>
    <row r="116" spans="1:34" x14ac:dyDescent="0.2">
      <c r="A116" s="29">
        <v>6470</v>
      </c>
      <c r="B116" s="28" t="s">
        <v>47</v>
      </c>
      <c r="C116" s="27" t="s">
        <v>3</v>
      </c>
      <c r="D116" s="26">
        <v>4</v>
      </c>
      <c r="E116" s="173"/>
      <c r="F116" s="132">
        <v>7820</v>
      </c>
      <c r="G116" s="132">
        <v>0</v>
      </c>
      <c r="H116" s="132">
        <f t="shared" si="9"/>
        <v>7820</v>
      </c>
      <c r="I116" s="33"/>
      <c r="J116" s="132">
        <v>354</v>
      </c>
      <c r="K116" s="132">
        <v>121.89</v>
      </c>
      <c r="L116" s="191"/>
      <c r="M116" s="132">
        <v>0</v>
      </c>
      <c r="N116" s="132">
        <v>0</v>
      </c>
      <c r="O116" s="33"/>
      <c r="P116" s="132">
        <v>0</v>
      </c>
      <c r="Q116" s="132">
        <v>0</v>
      </c>
      <c r="R116" s="132">
        <v>0</v>
      </c>
      <c r="S116" s="33"/>
      <c r="T116" s="132">
        <v>0</v>
      </c>
      <c r="U116" s="132">
        <v>0</v>
      </c>
      <c r="V116" s="33"/>
      <c r="W116" s="132">
        <v>485</v>
      </c>
      <c r="X116" s="132">
        <v>0</v>
      </c>
      <c r="Y116" s="132">
        <v>485</v>
      </c>
      <c r="Z116" s="33"/>
      <c r="AA116" s="132">
        <f t="shared" si="10"/>
        <v>8780.89</v>
      </c>
      <c r="AB116" s="33"/>
      <c r="AD116" s="338">
        <f t="shared" si="11"/>
        <v>8305</v>
      </c>
      <c r="AE116" s="338">
        <f t="shared" si="12"/>
        <v>0</v>
      </c>
      <c r="AF116" s="338">
        <f t="shared" si="13"/>
        <v>8305</v>
      </c>
      <c r="AG116" s="338">
        <f t="shared" si="16"/>
        <v>354</v>
      </c>
      <c r="AH116" s="338">
        <f t="shared" si="17"/>
        <v>121.89</v>
      </c>
    </row>
    <row r="117" spans="1:34" x14ac:dyDescent="0.2">
      <c r="A117" s="29">
        <v>6550</v>
      </c>
      <c r="B117" s="28" t="s">
        <v>46</v>
      </c>
      <c r="C117" s="27" t="s">
        <v>8</v>
      </c>
      <c r="D117" s="26">
        <v>3</v>
      </c>
      <c r="E117" s="173"/>
      <c r="F117" s="132">
        <v>26852</v>
      </c>
      <c r="G117" s="132">
        <v>8572</v>
      </c>
      <c r="H117" s="132">
        <f t="shared" si="9"/>
        <v>18280</v>
      </c>
      <c r="I117" s="33"/>
      <c r="J117" s="132">
        <v>831</v>
      </c>
      <c r="K117" s="132">
        <v>124</v>
      </c>
      <c r="L117" s="191"/>
      <c r="M117" s="132">
        <v>0</v>
      </c>
      <c r="N117" s="132">
        <v>0</v>
      </c>
      <c r="O117" s="33"/>
      <c r="P117" s="132">
        <v>0</v>
      </c>
      <c r="Q117" s="132">
        <v>0</v>
      </c>
      <c r="R117" s="132">
        <v>0</v>
      </c>
      <c r="S117" s="33"/>
      <c r="T117" s="132">
        <v>0</v>
      </c>
      <c r="U117" s="132">
        <v>0</v>
      </c>
      <c r="V117" s="33"/>
      <c r="W117" s="132">
        <v>2586</v>
      </c>
      <c r="X117" s="132">
        <v>29</v>
      </c>
      <c r="Y117" s="132">
        <v>2557</v>
      </c>
      <c r="Z117" s="33"/>
      <c r="AA117" s="132">
        <f t="shared" si="10"/>
        <v>21792</v>
      </c>
      <c r="AB117" s="33"/>
      <c r="AD117" s="338">
        <f t="shared" si="11"/>
        <v>29438</v>
      </c>
      <c r="AE117" s="338">
        <f t="shared" si="12"/>
        <v>8601</v>
      </c>
      <c r="AF117" s="338">
        <f t="shared" si="13"/>
        <v>20837</v>
      </c>
      <c r="AG117" s="338">
        <f t="shared" si="16"/>
        <v>831</v>
      </c>
      <c r="AH117" s="338">
        <f t="shared" si="17"/>
        <v>124</v>
      </c>
    </row>
    <row r="118" spans="1:34" x14ac:dyDescent="0.2">
      <c r="A118" s="29">
        <v>6610</v>
      </c>
      <c r="B118" s="28" t="s">
        <v>45</v>
      </c>
      <c r="C118" s="27" t="s">
        <v>11</v>
      </c>
      <c r="D118" s="26">
        <v>4</v>
      </c>
      <c r="E118" s="173"/>
      <c r="F118" s="132">
        <v>4981</v>
      </c>
      <c r="G118" s="132">
        <v>0</v>
      </c>
      <c r="H118" s="132">
        <f t="shared" si="9"/>
        <v>4981</v>
      </c>
      <c r="I118" s="33"/>
      <c r="J118" s="132">
        <v>77.209999999999994</v>
      </c>
      <c r="K118" s="132">
        <v>80.760000000000005</v>
      </c>
      <c r="L118" s="191"/>
      <c r="M118" s="132">
        <v>0</v>
      </c>
      <c r="N118" s="132">
        <v>0</v>
      </c>
      <c r="O118" s="33"/>
      <c r="P118" s="132">
        <v>3340.93</v>
      </c>
      <c r="Q118" s="132">
        <v>0</v>
      </c>
      <c r="R118" s="132">
        <v>3340.93</v>
      </c>
      <c r="S118" s="33"/>
      <c r="T118" s="132">
        <v>0</v>
      </c>
      <c r="U118" s="132">
        <v>0</v>
      </c>
      <c r="V118" s="33"/>
      <c r="W118" s="132">
        <v>0</v>
      </c>
      <c r="X118" s="132">
        <v>0</v>
      </c>
      <c r="Y118" s="132">
        <v>0</v>
      </c>
      <c r="Z118" s="33"/>
      <c r="AA118" s="132">
        <f t="shared" si="10"/>
        <v>8479.9</v>
      </c>
      <c r="AB118" s="33"/>
      <c r="AD118" s="338">
        <f t="shared" si="11"/>
        <v>8321.93</v>
      </c>
      <c r="AE118" s="338">
        <f t="shared" si="12"/>
        <v>0</v>
      </c>
      <c r="AF118" s="338">
        <f t="shared" si="13"/>
        <v>8321.93</v>
      </c>
      <c r="AG118" s="338">
        <f t="shared" si="16"/>
        <v>77.209999999999994</v>
      </c>
      <c r="AH118" s="338">
        <f t="shared" si="17"/>
        <v>80.760000000000005</v>
      </c>
    </row>
    <row r="119" spans="1:34" x14ac:dyDescent="0.2">
      <c r="A119" s="29">
        <v>6650</v>
      </c>
      <c r="B119" s="28" t="s">
        <v>44</v>
      </c>
      <c r="C119" s="27" t="s">
        <v>8</v>
      </c>
      <c r="D119" s="26">
        <v>3</v>
      </c>
      <c r="E119" s="173"/>
      <c r="F119" s="132">
        <v>31579</v>
      </c>
      <c r="G119" s="132">
        <v>19200</v>
      </c>
      <c r="H119" s="132">
        <f t="shared" si="9"/>
        <v>12379</v>
      </c>
      <c r="I119" s="33"/>
      <c r="J119" s="132">
        <v>862</v>
      </c>
      <c r="K119" s="132">
        <v>0</v>
      </c>
      <c r="L119" s="191"/>
      <c r="M119" s="132">
        <v>0</v>
      </c>
      <c r="N119" s="132">
        <v>0</v>
      </c>
      <c r="O119" s="33"/>
      <c r="P119" s="132">
        <v>0</v>
      </c>
      <c r="Q119" s="132">
        <v>0</v>
      </c>
      <c r="R119" s="132">
        <v>0</v>
      </c>
      <c r="S119" s="33"/>
      <c r="T119" s="132">
        <v>0</v>
      </c>
      <c r="U119" s="132">
        <v>0</v>
      </c>
      <c r="V119" s="33"/>
      <c r="W119" s="132">
        <v>5807</v>
      </c>
      <c r="X119" s="132">
        <v>871</v>
      </c>
      <c r="Y119" s="132">
        <v>4936</v>
      </c>
      <c r="Z119" s="33"/>
      <c r="AA119" s="132">
        <f t="shared" si="10"/>
        <v>18177</v>
      </c>
      <c r="AB119" s="33"/>
      <c r="AD119" s="338">
        <f t="shared" si="11"/>
        <v>37386</v>
      </c>
      <c r="AE119" s="338">
        <f t="shared" si="12"/>
        <v>20071</v>
      </c>
      <c r="AF119" s="338">
        <f t="shared" si="13"/>
        <v>17315</v>
      </c>
      <c r="AG119" s="338">
        <f t="shared" si="16"/>
        <v>862</v>
      </c>
      <c r="AH119" s="338">
        <f t="shared" si="17"/>
        <v>0</v>
      </c>
    </row>
    <row r="120" spans="1:34" x14ac:dyDescent="0.2">
      <c r="A120" s="37">
        <v>6700</v>
      </c>
      <c r="B120" s="36" t="s">
        <v>43</v>
      </c>
      <c r="C120" s="27" t="s">
        <v>8</v>
      </c>
      <c r="D120" s="26">
        <v>3</v>
      </c>
      <c r="E120" s="173"/>
      <c r="F120" s="132">
        <v>22086</v>
      </c>
      <c r="G120" s="132">
        <v>0</v>
      </c>
      <c r="H120" s="132">
        <f t="shared" si="9"/>
        <v>22086</v>
      </c>
      <c r="I120" s="33"/>
      <c r="J120" s="132">
        <v>480</v>
      </c>
      <c r="K120" s="132">
        <v>126</v>
      </c>
      <c r="L120" s="191"/>
      <c r="M120" s="132">
        <v>0</v>
      </c>
      <c r="N120" s="132">
        <v>0</v>
      </c>
      <c r="O120" s="33"/>
      <c r="P120" s="132">
        <v>0</v>
      </c>
      <c r="Q120" s="132">
        <v>0</v>
      </c>
      <c r="R120" s="132">
        <v>0</v>
      </c>
      <c r="S120" s="33"/>
      <c r="T120" s="132">
        <v>0</v>
      </c>
      <c r="U120" s="132">
        <v>0</v>
      </c>
      <c r="V120" s="33"/>
      <c r="W120" s="132">
        <v>4465</v>
      </c>
      <c r="X120" s="132">
        <v>686</v>
      </c>
      <c r="Y120" s="132">
        <v>3779</v>
      </c>
      <c r="Z120" s="33"/>
      <c r="AA120" s="132">
        <f t="shared" si="10"/>
        <v>26471</v>
      </c>
      <c r="AB120" s="33"/>
      <c r="AD120" s="338">
        <f t="shared" si="11"/>
        <v>26551</v>
      </c>
      <c r="AE120" s="338">
        <f t="shared" si="12"/>
        <v>686</v>
      </c>
      <c r="AF120" s="338">
        <f t="shared" si="13"/>
        <v>25865</v>
      </c>
      <c r="AG120" s="338">
        <f t="shared" si="16"/>
        <v>480</v>
      </c>
      <c r="AH120" s="338">
        <f t="shared" si="17"/>
        <v>126</v>
      </c>
    </row>
    <row r="121" spans="1:34" x14ac:dyDescent="0.2">
      <c r="A121" s="29">
        <v>6900</v>
      </c>
      <c r="B121" s="35" t="s">
        <v>42</v>
      </c>
      <c r="C121" s="27" t="s">
        <v>6</v>
      </c>
      <c r="D121" s="26">
        <v>4</v>
      </c>
      <c r="E121" s="173"/>
      <c r="F121" s="132">
        <v>13871</v>
      </c>
      <c r="G121" s="132">
        <v>0</v>
      </c>
      <c r="H121" s="132">
        <f t="shared" si="9"/>
        <v>13871</v>
      </c>
      <c r="I121" s="33"/>
      <c r="J121" s="132">
        <v>409.29</v>
      </c>
      <c r="K121" s="132">
        <v>48.72</v>
      </c>
      <c r="L121" s="191"/>
      <c r="M121" s="132">
        <v>0</v>
      </c>
      <c r="N121" s="132">
        <v>0</v>
      </c>
      <c r="O121" s="33"/>
      <c r="P121" s="132">
        <v>8767.98</v>
      </c>
      <c r="Q121" s="132">
        <v>1989.9</v>
      </c>
      <c r="R121" s="132">
        <v>6778.08</v>
      </c>
      <c r="S121" s="33"/>
      <c r="T121" s="132">
        <v>0</v>
      </c>
      <c r="U121" s="132">
        <v>0</v>
      </c>
      <c r="V121" s="33"/>
      <c r="W121" s="132">
        <v>52.18</v>
      </c>
      <c r="X121" s="132">
        <v>0</v>
      </c>
      <c r="Y121" s="132">
        <v>52.18</v>
      </c>
      <c r="Z121" s="33"/>
      <c r="AA121" s="132">
        <f t="shared" si="10"/>
        <v>21159.27</v>
      </c>
      <c r="AB121" s="33"/>
      <c r="AD121" s="338">
        <f t="shared" si="11"/>
        <v>22691.16</v>
      </c>
      <c r="AE121" s="338">
        <f t="shared" si="12"/>
        <v>1989.9</v>
      </c>
      <c r="AF121" s="338">
        <f t="shared" si="13"/>
        <v>20701.259999999998</v>
      </c>
      <c r="AG121" s="338">
        <f t="shared" si="16"/>
        <v>409.29</v>
      </c>
      <c r="AH121" s="338">
        <f t="shared" si="17"/>
        <v>48.72</v>
      </c>
    </row>
    <row r="122" spans="1:34" x14ac:dyDescent="0.2">
      <c r="A122" s="29">
        <v>6950</v>
      </c>
      <c r="B122" s="28" t="s">
        <v>41</v>
      </c>
      <c r="C122" s="27" t="s">
        <v>6</v>
      </c>
      <c r="D122" s="26">
        <v>5</v>
      </c>
      <c r="E122" s="173"/>
      <c r="F122" s="132">
        <v>24220</v>
      </c>
      <c r="G122" s="132">
        <v>0</v>
      </c>
      <c r="H122" s="132">
        <f t="shared" si="9"/>
        <v>24220</v>
      </c>
      <c r="I122" s="33"/>
      <c r="J122" s="132">
        <v>382</v>
      </c>
      <c r="K122" s="132">
        <v>0</v>
      </c>
      <c r="L122" s="191"/>
      <c r="M122" s="132">
        <v>0</v>
      </c>
      <c r="N122" s="132">
        <v>0</v>
      </c>
      <c r="O122" s="33"/>
      <c r="P122" s="132">
        <v>411.71</v>
      </c>
      <c r="Q122" s="132">
        <v>0</v>
      </c>
      <c r="R122" s="132">
        <v>411.71</v>
      </c>
      <c r="S122" s="33"/>
      <c r="T122" s="132">
        <v>0</v>
      </c>
      <c r="U122" s="132">
        <v>0</v>
      </c>
      <c r="V122" s="33"/>
      <c r="W122" s="132">
        <v>7657.06</v>
      </c>
      <c r="X122" s="132">
        <v>464.42</v>
      </c>
      <c r="Y122" s="132">
        <v>7192.64</v>
      </c>
      <c r="Z122" s="33"/>
      <c r="AA122" s="132">
        <f t="shared" si="10"/>
        <v>32206.35</v>
      </c>
      <c r="AB122" s="33"/>
      <c r="AD122" s="338">
        <f t="shared" si="11"/>
        <v>32288.77</v>
      </c>
      <c r="AE122" s="338">
        <f t="shared" si="12"/>
        <v>464.42</v>
      </c>
      <c r="AF122" s="338">
        <f t="shared" si="13"/>
        <v>31824.350000000002</v>
      </c>
      <c r="AG122" s="338">
        <f t="shared" si="16"/>
        <v>382</v>
      </c>
      <c r="AH122" s="338">
        <f t="shared" si="17"/>
        <v>0</v>
      </c>
    </row>
    <row r="123" spans="1:34" x14ac:dyDescent="0.2">
      <c r="A123" s="29">
        <v>7000</v>
      </c>
      <c r="B123" s="28" t="s">
        <v>40</v>
      </c>
      <c r="C123" s="27" t="s">
        <v>11</v>
      </c>
      <c r="D123" s="26">
        <v>4</v>
      </c>
      <c r="E123" s="173"/>
      <c r="F123" s="132">
        <v>6225</v>
      </c>
      <c r="G123" s="132">
        <v>0</v>
      </c>
      <c r="H123" s="132">
        <f t="shared" si="9"/>
        <v>6225</v>
      </c>
      <c r="I123" s="33"/>
      <c r="J123" s="132">
        <v>45.7</v>
      </c>
      <c r="K123" s="132">
        <v>0</v>
      </c>
      <c r="L123" s="191"/>
      <c r="M123" s="132">
        <v>6</v>
      </c>
      <c r="N123" s="132">
        <v>0</v>
      </c>
      <c r="O123" s="33"/>
      <c r="P123" s="132">
        <v>5102</v>
      </c>
      <c r="Q123" s="132">
        <v>1154</v>
      </c>
      <c r="R123" s="132">
        <v>3948</v>
      </c>
      <c r="S123" s="33"/>
      <c r="T123" s="132">
        <v>0</v>
      </c>
      <c r="U123" s="132">
        <v>0</v>
      </c>
      <c r="V123" s="33"/>
      <c r="W123" s="132">
        <v>127.08</v>
      </c>
      <c r="X123" s="132">
        <v>0</v>
      </c>
      <c r="Y123" s="132">
        <v>127.08</v>
      </c>
      <c r="Z123" s="33"/>
      <c r="AA123" s="132">
        <f t="shared" si="10"/>
        <v>10351.780000000001</v>
      </c>
      <c r="AB123" s="33"/>
      <c r="AD123" s="338">
        <f t="shared" si="11"/>
        <v>11454.08</v>
      </c>
      <c r="AE123" s="338">
        <f t="shared" si="12"/>
        <v>1154</v>
      </c>
      <c r="AF123" s="338">
        <f t="shared" si="13"/>
        <v>10300.08</v>
      </c>
      <c r="AG123" s="338">
        <f t="shared" si="16"/>
        <v>51.7</v>
      </c>
      <c r="AH123" s="338">
        <f t="shared" si="17"/>
        <v>0</v>
      </c>
    </row>
    <row r="124" spans="1:34" x14ac:dyDescent="0.2">
      <c r="A124" s="29">
        <v>7050</v>
      </c>
      <c r="B124" s="28" t="s">
        <v>39</v>
      </c>
      <c r="C124" s="27" t="s">
        <v>3</v>
      </c>
      <c r="D124" s="26">
        <v>10</v>
      </c>
      <c r="E124" s="173"/>
      <c r="F124" s="132">
        <v>1098</v>
      </c>
      <c r="G124" s="132">
        <v>0</v>
      </c>
      <c r="H124" s="132">
        <f t="shared" si="9"/>
        <v>1098</v>
      </c>
      <c r="I124" s="33"/>
      <c r="J124" s="132">
        <v>30.11</v>
      </c>
      <c r="K124" s="132">
        <v>0</v>
      </c>
      <c r="L124" s="191"/>
      <c r="M124" s="132">
        <v>86.88</v>
      </c>
      <c r="N124" s="132">
        <v>200</v>
      </c>
      <c r="O124" s="33"/>
      <c r="P124" s="132">
        <v>646.03</v>
      </c>
      <c r="Q124" s="132">
        <v>0</v>
      </c>
      <c r="R124" s="132">
        <v>646.03</v>
      </c>
      <c r="S124" s="33"/>
      <c r="T124" s="132">
        <v>0</v>
      </c>
      <c r="U124" s="132">
        <v>0</v>
      </c>
      <c r="V124" s="33"/>
      <c r="W124" s="132">
        <v>0</v>
      </c>
      <c r="X124" s="132">
        <v>0</v>
      </c>
      <c r="Y124" s="132">
        <v>0</v>
      </c>
      <c r="Z124" s="33"/>
      <c r="AA124" s="132">
        <f t="shared" si="10"/>
        <v>2061.0199999999995</v>
      </c>
      <c r="AB124" s="33"/>
      <c r="AD124" s="338">
        <f t="shared" si="11"/>
        <v>1744.03</v>
      </c>
      <c r="AE124" s="338">
        <f t="shared" si="12"/>
        <v>0</v>
      </c>
      <c r="AF124" s="338">
        <f t="shared" si="13"/>
        <v>1744.03</v>
      </c>
      <c r="AG124" s="338">
        <f t="shared" si="16"/>
        <v>116.99</v>
      </c>
      <c r="AH124" s="338">
        <f t="shared" si="17"/>
        <v>200</v>
      </c>
    </row>
    <row r="125" spans="1:34" x14ac:dyDescent="0.2">
      <c r="A125" s="29">
        <v>7100</v>
      </c>
      <c r="B125" s="28" t="s">
        <v>38</v>
      </c>
      <c r="C125" s="27" t="s">
        <v>8</v>
      </c>
      <c r="D125" s="26">
        <v>2</v>
      </c>
      <c r="E125" s="173"/>
      <c r="F125" s="132">
        <v>7500</v>
      </c>
      <c r="G125" s="132">
        <v>0</v>
      </c>
      <c r="H125" s="132">
        <f t="shared" si="9"/>
        <v>7500</v>
      </c>
      <c r="I125" s="33"/>
      <c r="J125" s="132">
        <v>337.1</v>
      </c>
      <c r="K125" s="132">
        <v>90.47</v>
      </c>
      <c r="L125" s="191"/>
      <c r="M125" s="132">
        <v>0</v>
      </c>
      <c r="N125" s="132">
        <v>0</v>
      </c>
      <c r="O125" s="33"/>
      <c r="P125" s="132">
        <v>0</v>
      </c>
      <c r="Q125" s="132">
        <v>0</v>
      </c>
      <c r="R125" s="132">
        <v>0</v>
      </c>
      <c r="S125" s="33"/>
      <c r="T125" s="132">
        <v>0</v>
      </c>
      <c r="U125" s="132">
        <v>0</v>
      </c>
      <c r="V125" s="33"/>
      <c r="W125" s="132">
        <v>909.2</v>
      </c>
      <c r="X125" s="132">
        <v>0</v>
      </c>
      <c r="Y125" s="132">
        <v>909.2</v>
      </c>
      <c r="Z125" s="33"/>
      <c r="AA125" s="132">
        <f t="shared" si="10"/>
        <v>8836.77</v>
      </c>
      <c r="AB125" s="33"/>
      <c r="AD125" s="338">
        <f t="shared" si="11"/>
        <v>8409.2000000000007</v>
      </c>
      <c r="AE125" s="338">
        <f t="shared" si="12"/>
        <v>0</v>
      </c>
      <c r="AF125" s="338">
        <f t="shared" si="13"/>
        <v>8409.2000000000007</v>
      </c>
      <c r="AG125" s="338">
        <f t="shared" si="16"/>
        <v>337.1</v>
      </c>
      <c r="AH125" s="338">
        <f t="shared" si="17"/>
        <v>90.47</v>
      </c>
    </row>
    <row r="126" spans="1:34" x14ac:dyDescent="0.2">
      <c r="A126" s="29">
        <v>7150</v>
      </c>
      <c r="B126" s="28" t="s">
        <v>37</v>
      </c>
      <c r="C126" s="27" t="s">
        <v>8</v>
      </c>
      <c r="D126" s="26">
        <v>3</v>
      </c>
      <c r="E126" s="173"/>
      <c r="F126" s="132">
        <v>39488</v>
      </c>
      <c r="G126" s="132">
        <v>0</v>
      </c>
      <c r="H126" s="132">
        <f t="shared" si="9"/>
        <v>39488</v>
      </c>
      <c r="I126" s="33"/>
      <c r="J126" s="132">
        <v>1346.99</v>
      </c>
      <c r="K126" s="132">
        <v>1399.35</v>
      </c>
      <c r="L126" s="191"/>
      <c r="M126" s="132">
        <v>0</v>
      </c>
      <c r="N126" s="132">
        <v>0</v>
      </c>
      <c r="O126" s="33"/>
      <c r="P126" s="132">
        <v>0</v>
      </c>
      <c r="Q126" s="132">
        <v>0</v>
      </c>
      <c r="R126" s="132">
        <v>0</v>
      </c>
      <c r="S126" s="33"/>
      <c r="T126" s="132">
        <v>0</v>
      </c>
      <c r="U126" s="132">
        <v>0</v>
      </c>
      <c r="V126" s="33"/>
      <c r="W126" s="132">
        <v>9086</v>
      </c>
      <c r="X126" s="132">
        <v>0</v>
      </c>
      <c r="Y126" s="132">
        <v>9086</v>
      </c>
      <c r="Z126" s="33"/>
      <c r="AA126" s="132">
        <f t="shared" si="10"/>
        <v>51320.34</v>
      </c>
      <c r="AB126" s="33"/>
      <c r="AD126" s="338">
        <f t="shared" si="11"/>
        <v>48574</v>
      </c>
      <c r="AE126" s="338">
        <f t="shared" si="12"/>
        <v>0</v>
      </c>
      <c r="AF126" s="338">
        <f t="shared" si="13"/>
        <v>48574</v>
      </c>
      <c r="AG126" s="338">
        <f t="shared" si="16"/>
        <v>1346.99</v>
      </c>
      <c r="AH126" s="338">
        <f t="shared" si="17"/>
        <v>1399.35</v>
      </c>
    </row>
    <row r="127" spans="1:34" x14ac:dyDescent="0.2">
      <c r="A127" s="29">
        <v>7210</v>
      </c>
      <c r="B127" s="28" t="s">
        <v>36</v>
      </c>
      <c r="C127" s="27" t="s">
        <v>8</v>
      </c>
      <c r="D127" s="26">
        <v>1</v>
      </c>
      <c r="E127" s="173"/>
      <c r="F127" s="132">
        <v>41635</v>
      </c>
      <c r="G127" s="132">
        <v>24741</v>
      </c>
      <c r="H127" s="132">
        <f t="shared" si="9"/>
        <v>16894</v>
      </c>
      <c r="I127" s="33"/>
      <c r="J127" s="132">
        <v>1459.18</v>
      </c>
      <c r="K127" s="132">
        <v>115.12</v>
      </c>
      <c r="L127" s="191"/>
      <c r="M127" s="132">
        <v>0</v>
      </c>
      <c r="N127" s="132">
        <v>0</v>
      </c>
      <c r="O127" s="33"/>
      <c r="P127" s="132">
        <v>0</v>
      </c>
      <c r="Q127" s="132">
        <v>0</v>
      </c>
      <c r="R127" s="132">
        <v>0</v>
      </c>
      <c r="S127" s="33"/>
      <c r="T127" s="132">
        <v>0</v>
      </c>
      <c r="U127" s="132">
        <v>0</v>
      </c>
      <c r="V127" s="33"/>
      <c r="W127" s="132">
        <v>4192.46</v>
      </c>
      <c r="X127" s="132">
        <v>838.49</v>
      </c>
      <c r="Y127" s="132">
        <v>3353.97</v>
      </c>
      <c r="Z127" s="33"/>
      <c r="AA127" s="132">
        <f t="shared" si="10"/>
        <v>21822.27</v>
      </c>
      <c r="AB127" s="33"/>
      <c r="AD127" s="338">
        <f t="shared" si="11"/>
        <v>45827.46</v>
      </c>
      <c r="AE127" s="338">
        <f t="shared" si="12"/>
        <v>25579.49</v>
      </c>
      <c r="AF127" s="338">
        <f t="shared" si="13"/>
        <v>20247.969999999998</v>
      </c>
      <c r="AG127" s="338">
        <f t="shared" si="16"/>
        <v>1459.18</v>
      </c>
      <c r="AH127" s="338">
        <f t="shared" si="17"/>
        <v>115.12</v>
      </c>
    </row>
    <row r="128" spans="1:34" x14ac:dyDescent="0.2">
      <c r="A128" s="29">
        <v>7310</v>
      </c>
      <c r="B128" s="28" t="s">
        <v>35</v>
      </c>
      <c r="C128" s="27" t="s">
        <v>3</v>
      </c>
      <c r="D128" s="26">
        <v>4</v>
      </c>
      <c r="E128" s="173"/>
      <c r="F128" s="132">
        <v>12157</v>
      </c>
      <c r="G128" s="132">
        <v>0</v>
      </c>
      <c r="H128" s="132">
        <f t="shared" si="9"/>
        <v>12157</v>
      </c>
      <c r="I128" s="33"/>
      <c r="J128" s="132">
        <v>664.1</v>
      </c>
      <c r="K128" s="132">
        <v>214.63</v>
      </c>
      <c r="L128" s="191"/>
      <c r="M128" s="132">
        <v>0</v>
      </c>
      <c r="N128" s="132">
        <v>0</v>
      </c>
      <c r="O128" s="33"/>
      <c r="P128" s="132">
        <v>1927</v>
      </c>
      <c r="Q128" s="132">
        <v>0</v>
      </c>
      <c r="R128" s="132">
        <v>1927</v>
      </c>
      <c r="S128" s="33"/>
      <c r="T128" s="132">
        <v>0</v>
      </c>
      <c r="U128" s="132">
        <v>0</v>
      </c>
      <c r="V128" s="33"/>
      <c r="W128" s="132">
        <v>531.63</v>
      </c>
      <c r="X128" s="132">
        <v>0</v>
      </c>
      <c r="Y128" s="132">
        <v>531.63</v>
      </c>
      <c r="Z128" s="33"/>
      <c r="AA128" s="132">
        <f t="shared" si="10"/>
        <v>15494.359999999999</v>
      </c>
      <c r="AB128" s="33"/>
      <c r="AD128" s="338">
        <f t="shared" si="11"/>
        <v>14615.63</v>
      </c>
      <c r="AE128" s="338">
        <f t="shared" si="12"/>
        <v>0</v>
      </c>
      <c r="AF128" s="338">
        <f t="shared" si="13"/>
        <v>14615.63</v>
      </c>
      <c r="AG128" s="338">
        <f t="shared" si="16"/>
        <v>664.1</v>
      </c>
      <c r="AH128" s="338">
        <f t="shared" si="17"/>
        <v>214.63</v>
      </c>
    </row>
    <row r="129" spans="1:34" x14ac:dyDescent="0.2">
      <c r="A129" s="29">
        <v>7350</v>
      </c>
      <c r="B129" s="28" t="s">
        <v>34</v>
      </c>
      <c r="C129" s="27" t="s">
        <v>3</v>
      </c>
      <c r="D129" s="26">
        <v>10</v>
      </c>
      <c r="E129" s="173"/>
      <c r="F129" s="132">
        <v>2020</v>
      </c>
      <c r="G129" s="132">
        <v>0</v>
      </c>
      <c r="H129" s="132">
        <f t="shared" si="9"/>
        <v>2020</v>
      </c>
      <c r="I129" s="33"/>
      <c r="J129" s="132">
        <v>0</v>
      </c>
      <c r="K129" s="132">
        <v>0</v>
      </c>
      <c r="L129" s="191"/>
      <c r="M129" s="132">
        <v>5</v>
      </c>
      <c r="N129" s="132">
        <v>0</v>
      </c>
      <c r="O129" s="33"/>
      <c r="P129" s="132">
        <v>1690</v>
      </c>
      <c r="Q129" s="132">
        <v>30</v>
      </c>
      <c r="R129" s="132">
        <v>1660</v>
      </c>
      <c r="S129" s="33"/>
      <c r="T129" s="132">
        <v>0</v>
      </c>
      <c r="U129" s="132">
        <v>0</v>
      </c>
      <c r="V129" s="33"/>
      <c r="W129" s="132">
        <v>30</v>
      </c>
      <c r="X129" s="132">
        <v>0</v>
      </c>
      <c r="Y129" s="132">
        <v>30</v>
      </c>
      <c r="Z129" s="33"/>
      <c r="AA129" s="132">
        <f t="shared" si="10"/>
        <v>3715</v>
      </c>
      <c r="AB129" s="33"/>
      <c r="AD129" s="338">
        <f t="shared" si="11"/>
        <v>3740</v>
      </c>
      <c r="AE129" s="338">
        <f t="shared" si="12"/>
        <v>30</v>
      </c>
      <c r="AF129" s="338">
        <f t="shared" si="13"/>
        <v>3710</v>
      </c>
      <c r="AG129" s="338">
        <f t="shared" si="16"/>
        <v>5</v>
      </c>
      <c r="AH129" s="338">
        <f t="shared" si="17"/>
        <v>0</v>
      </c>
    </row>
    <row r="130" spans="1:34" x14ac:dyDescent="0.2">
      <c r="A130" s="29">
        <v>7400</v>
      </c>
      <c r="B130" s="28" t="s">
        <v>33</v>
      </c>
      <c r="C130" s="27" t="s">
        <v>3</v>
      </c>
      <c r="D130" s="26">
        <v>10</v>
      </c>
      <c r="E130" s="173"/>
      <c r="F130" s="132">
        <v>1192</v>
      </c>
      <c r="G130" s="132">
        <v>0</v>
      </c>
      <c r="H130" s="132">
        <f t="shared" si="9"/>
        <v>1192</v>
      </c>
      <c r="I130" s="33"/>
      <c r="J130" s="132">
        <v>0</v>
      </c>
      <c r="K130" s="132">
        <v>0</v>
      </c>
      <c r="L130" s="191"/>
      <c r="M130" s="132">
        <v>0</v>
      </c>
      <c r="N130" s="132">
        <v>0</v>
      </c>
      <c r="O130" s="33"/>
      <c r="P130" s="132">
        <v>607</v>
      </c>
      <c r="Q130" s="132">
        <v>0</v>
      </c>
      <c r="R130" s="132">
        <v>607</v>
      </c>
      <c r="S130" s="33"/>
      <c r="T130" s="132">
        <v>0</v>
      </c>
      <c r="U130" s="132">
        <v>0</v>
      </c>
      <c r="V130" s="33"/>
      <c r="W130" s="132">
        <v>0</v>
      </c>
      <c r="X130" s="132">
        <v>0</v>
      </c>
      <c r="Y130" s="132">
        <v>0</v>
      </c>
      <c r="Z130" s="33"/>
      <c r="AA130" s="132">
        <f t="shared" si="10"/>
        <v>1799</v>
      </c>
      <c r="AB130" s="33"/>
      <c r="AD130" s="338">
        <f t="shared" si="11"/>
        <v>1799</v>
      </c>
      <c r="AE130" s="338">
        <f t="shared" si="12"/>
        <v>0</v>
      </c>
      <c r="AF130" s="338">
        <f t="shared" si="13"/>
        <v>1799</v>
      </c>
      <c r="AG130" s="338">
        <f t="shared" si="16"/>
        <v>0</v>
      </c>
      <c r="AH130" s="338">
        <f t="shared" si="17"/>
        <v>0</v>
      </c>
    </row>
    <row r="131" spans="1:34" x14ac:dyDescent="0.2">
      <c r="A131" s="29">
        <v>7450</v>
      </c>
      <c r="B131" s="28" t="s">
        <v>32</v>
      </c>
      <c r="C131" s="27" t="s">
        <v>3</v>
      </c>
      <c r="D131" s="26">
        <v>9</v>
      </c>
      <c r="E131" s="173"/>
      <c r="F131" s="132">
        <v>1302</v>
      </c>
      <c r="G131" s="132">
        <v>0</v>
      </c>
      <c r="H131" s="132">
        <f t="shared" si="9"/>
        <v>1302</v>
      </c>
      <c r="I131" s="33"/>
      <c r="J131" s="132">
        <v>43</v>
      </c>
      <c r="K131" s="132">
        <v>0</v>
      </c>
      <c r="L131" s="191"/>
      <c r="M131" s="132">
        <v>0</v>
      </c>
      <c r="N131" s="132">
        <v>0</v>
      </c>
      <c r="O131" s="33"/>
      <c r="P131" s="132">
        <v>0</v>
      </c>
      <c r="Q131" s="132">
        <v>0</v>
      </c>
      <c r="R131" s="132">
        <v>0</v>
      </c>
      <c r="S131" s="33"/>
      <c r="T131" s="132">
        <v>0</v>
      </c>
      <c r="U131" s="132">
        <v>0</v>
      </c>
      <c r="V131" s="33"/>
      <c r="W131" s="132">
        <v>0</v>
      </c>
      <c r="X131" s="132">
        <v>0</v>
      </c>
      <c r="Y131" s="132">
        <v>0</v>
      </c>
      <c r="Z131" s="33"/>
      <c r="AA131" s="132">
        <f t="shared" si="10"/>
        <v>1345</v>
      </c>
      <c r="AB131" s="33"/>
      <c r="AD131" s="338">
        <f t="shared" si="11"/>
        <v>1302</v>
      </c>
      <c r="AE131" s="338">
        <f t="shared" si="12"/>
        <v>0</v>
      </c>
      <c r="AF131" s="338">
        <f t="shared" si="13"/>
        <v>1302</v>
      </c>
      <c r="AG131" s="338">
        <f t="shared" si="16"/>
        <v>43</v>
      </c>
      <c r="AH131" s="338">
        <f t="shared" si="17"/>
        <v>0</v>
      </c>
    </row>
    <row r="132" spans="1:34" x14ac:dyDescent="0.2">
      <c r="A132" s="29">
        <v>7510</v>
      </c>
      <c r="B132" s="28" t="s">
        <v>31</v>
      </c>
      <c r="C132" s="27" t="s">
        <v>3</v>
      </c>
      <c r="D132" s="26">
        <v>11</v>
      </c>
      <c r="E132" s="173"/>
      <c r="F132" s="132">
        <v>2400</v>
      </c>
      <c r="G132" s="132">
        <v>0</v>
      </c>
      <c r="H132" s="132">
        <f t="shared" si="9"/>
        <v>2400</v>
      </c>
      <c r="I132" s="33"/>
      <c r="J132" s="132">
        <v>32.909999999999997</v>
      </c>
      <c r="K132" s="132">
        <v>0</v>
      </c>
      <c r="L132" s="191"/>
      <c r="M132" s="132">
        <v>0</v>
      </c>
      <c r="N132" s="132">
        <v>0</v>
      </c>
      <c r="O132" s="33"/>
      <c r="P132" s="132">
        <v>0</v>
      </c>
      <c r="Q132" s="132">
        <v>0</v>
      </c>
      <c r="R132" s="132">
        <v>0</v>
      </c>
      <c r="S132" s="33"/>
      <c r="T132" s="132">
        <v>0</v>
      </c>
      <c r="U132" s="132">
        <v>0</v>
      </c>
      <c r="V132" s="33"/>
      <c r="W132" s="132">
        <v>0</v>
      </c>
      <c r="X132" s="132">
        <v>0</v>
      </c>
      <c r="Y132" s="132">
        <v>0</v>
      </c>
      <c r="Z132" s="33"/>
      <c r="AA132" s="132">
        <f t="shared" si="10"/>
        <v>2432.91</v>
      </c>
      <c r="AB132" s="33"/>
      <c r="AD132" s="338">
        <f t="shared" si="11"/>
        <v>2400</v>
      </c>
      <c r="AE132" s="338">
        <f t="shared" si="12"/>
        <v>0</v>
      </c>
      <c r="AF132" s="338">
        <f t="shared" si="13"/>
        <v>2400</v>
      </c>
      <c r="AG132" s="338">
        <f t="shared" si="16"/>
        <v>32.909999999999997</v>
      </c>
      <c r="AH132" s="338">
        <f t="shared" si="17"/>
        <v>0</v>
      </c>
    </row>
    <row r="133" spans="1:34" x14ac:dyDescent="0.2">
      <c r="A133" s="29">
        <v>7550</v>
      </c>
      <c r="B133" s="28" t="s">
        <v>30</v>
      </c>
      <c r="C133" s="27" t="s">
        <v>11</v>
      </c>
      <c r="D133" s="26">
        <v>5</v>
      </c>
      <c r="E133" s="173"/>
      <c r="F133" s="132">
        <v>19077</v>
      </c>
      <c r="G133" s="132">
        <v>0</v>
      </c>
      <c r="H133" s="132">
        <f t="shared" ref="H133:H155" si="18">F133-G133</f>
        <v>19077</v>
      </c>
      <c r="I133" s="33"/>
      <c r="J133" s="132">
        <v>405.77</v>
      </c>
      <c r="K133" s="132">
        <v>304.42</v>
      </c>
      <c r="L133" s="191"/>
      <c r="M133" s="132">
        <v>0</v>
      </c>
      <c r="N133" s="132">
        <v>0</v>
      </c>
      <c r="O133" s="33"/>
      <c r="P133" s="132">
        <v>2369</v>
      </c>
      <c r="Q133" s="132">
        <v>0</v>
      </c>
      <c r="R133" s="132">
        <v>2369</v>
      </c>
      <c r="S133" s="33"/>
      <c r="T133" s="132">
        <v>0</v>
      </c>
      <c r="U133" s="132">
        <v>0</v>
      </c>
      <c r="V133" s="33"/>
      <c r="W133" s="132">
        <v>0</v>
      </c>
      <c r="X133" s="132">
        <v>0</v>
      </c>
      <c r="Y133" s="132">
        <v>0</v>
      </c>
      <c r="Z133" s="33"/>
      <c r="AA133" s="132">
        <f t="shared" ref="AA133:AA155" si="19">H133+J133+K133+M133+N133+R133+T133+U133+Y133</f>
        <v>22156.19</v>
      </c>
      <c r="AB133" s="33"/>
      <c r="AD133" s="338">
        <f t="shared" ref="AD133:AD155" si="20">F133+P133+W133</f>
        <v>21446</v>
      </c>
      <c r="AE133" s="338">
        <f t="shared" ref="AE133:AE155" si="21">G133+X133+Q133</f>
        <v>0</v>
      </c>
      <c r="AF133" s="338">
        <f t="shared" ref="AF133:AF155" si="22">AD133-AE133</f>
        <v>21446</v>
      </c>
      <c r="AG133" s="338">
        <f t="shared" ref="AG133:AG156" si="23">J133+M133+T133</f>
        <v>405.77</v>
      </c>
      <c r="AH133" s="338">
        <f t="shared" ref="AH133:AH156" si="24">K133+N133+U133</f>
        <v>304.42</v>
      </c>
    </row>
    <row r="134" spans="1:34" x14ac:dyDescent="0.2">
      <c r="A134" s="29">
        <v>7620</v>
      </c>
      <c r="B134" s="28" t="s">
        <v>29</v>
      </c>
      <c r="C134" s="27" t="s">
        <v>11</v>
      </c>
      <c r="D134" s="26">
        <v>11</v>
      </c>
      <c r="E134" s="173"/>
      <c r="F134" s="132">
        <v>4723</v>
      </c>
      <c r="G134" s="132">
        <v>0</v>
      </c>
      <c r="H134" s="132">
        <f t="shared" si="18"/>
        <v>4723</v>
      </c>
      <c r="I134" s="33"/>
      <c r="J134" s="132">
        <v>111.56</v>
      </c>
      <c r="K134" s="132">
        <v>0</v>
      </c>
      <c r="L134" s="191"/>
      <c r="M134" s="132">
        <v>0</v>
      </c>
      <c r="N134" s="132">
        <v>0</v>
      </c>
      <c r="O134" s="33"/>
      <c r="P134" s="132">
        <v>7933</v>
      </c>
      <c r="Q134" s="132">
        <v>2045</v>
      </c>
      <c r="R134" s="132">
        <v>5888</v>
      </c>
      <c r="S134" s="33"/>
      <c r="T134" s="132">
        <v>0</v>
      </c>
      <c r="U134" s="132">
        <v>0</v>
      </c>
      <c r="V134" s="33"/>
      <c r="W134" s="132">
        <v>20</v>
      </c>
      <c r="X134" s="132">
        <v>20</v>
      </c>
      <c r="Y134" s="132">
        <v>0</v>
      </c>
      <c r="Z134" s="33"/>
      <c r="AA134" s="132">
        <f t="shared" si="19"/>
        <v>10722.560000000001</v>
      </c>
      <c r="AB134" s="33"/>
      <c r="AD134" s="338">
        <f t="shared" si="20"/>
        <v>12676</v>
      </c>
      <c r="AE134" s="338">
        <f t="shared" si="21"/>
        <v>2065</v>
      </c>
      <c r="AF134" s="338">
        <f t="shared" si="22"/>
        <v>10611</v>
      </c>
      <c r="AG134" s="338">
        <f t="shared" si="23"/>
        <v>111.56</v>
      </c>
      <c r="AH134" s="338">
        <f t="shared" si="24"/>
        <v>0</v>
      </c>
    </row>
    <row r="135" spans="1:34" x14ac:dyDescent="0.2">
      <c r="A135" s="29">
        <v>7640</v>
      </c>
      <c r="B135" s="28" t="s">
        <v>28</v>
      </c>
      <c r="C135" s="27" t="s">
        <v>3</v>
      </c>
      <c r="D135" s="26">
        <v>10</v>
      </c>
      <c r="E135" s="173"/>
      <c r="F135" s="132">
        <v>1200</v>
      </c>
      <c r="G135" s="132">
        <v>0</v>
      </c>
      <c r="H135" s="132">
        <f t="shared" si="18"/>
        <v>1200</v>
      </c>
      <c r="I135" s="33"/>
      <c r="J135" s="132">
        <v>21.63</v>
      </c>
      <c r="K135" s="132">
        <v>0</v>
      </c>
      <c r="L135" s="191"/>
      <c r="M135" s="132">
        <v>0</v>
      </c>
      <c r="N135" s="132">
        <v>0</v>
      </c>
      <c r="O135" s="33"/>
      <c r="P135" s="132">
        <v>0</v>
      </c>
      <c r="Q135" s="132">
        <v>0</v>
      </c>
      <c r="R135" s="132">
        <v>0</v>
      </c>
      <c r="S135" s="33"/>
      <c r="T135" s="132">
        <v>0</v>
      </c>
      <c r="U135" s="132">
        <v>0</v>
      </c>
      <c r="V135" s="33"/>
      <c r="W135" s="132">
        <v>0</v>
      </c>
      <c r="X135" s="132">
        <v>0</v>
      </c>
      <c r="Y135" s="132">
        <v>0</v>
      </c>
      <c r="Z135" s="33"/>
      <c r="AA135" s="132">
        <f t="shared" si="19"/>
        <v>1221.6300000000001</v>
      </c>
      <c r="AB135" s="33"/>
      <c r="AD135" s="338">
        <f t="shared" si="20"/>
        <v>1200</v>
      </c>
      <c r="AE135" s="338">
        <f t="shared" si="21"/>
        <v>0</v>
      </c>
      <c r="AF135" s="338">
        <f t="shared" si="22"/>
        <v>1200</v>
      </c>
      <c r="AG135" s="338">
        <f t="shared" si="23"/>
        <v>21.63</v>
      </c>
      <c r="AH135" s="338">
        <f t="shared" si="24"/>
        <v>0</v>
      </c>
    </row>
    <row r="136" spans="1:34" x14ac:dyDescent="0.2">
      <c r="A136" s="29">
        <v>7650</v>
      </c>
      <c r="B136" s="28" t="s">
        <v>27</v>
      </c>
      <c r="C136" s="27" t="s">
        <v>3</v>
      </c>
      <c r="D136" s="26">
        <v>10</v>
      </c>
      <c r="E136" s="173"/>
      <c r="F136" s="132">
        <v>713</v>
      </c>
      <c r="G136" s="132">
        <v>0</v>
      </c>
      <c r="H136" s="132">
        <f t="shared" si="18"/>
        <v>713</v>
      </c>
      <c r="I136" s="33"/>
      <c r="J136" s="132">
        <v>113.17</v>
      </c>
      <c r="K136" s="132">
        <v>0.83</v>
      </c>
      <c r="L136" s="191"/>
      <c r="M136" s="132">
        <v>0</v>
      </c>
      <c r="N136" s="132">
        <v>0</v>
      </c>
      <c r="O136" s="33"/>
      <c r="P136" s="132">
        <v>2741.88</v>
      </c>
      <c r="Q136" s="132">
        <v>0</v>
      </c>
      <c r="R136" s="132">
        <v>2741.88</v>
      </c>
      <c r="S136" s="33"/>
      <c r="T136" s="132">
        <v>0</v>
      </c>
      <c r="U136" s="132">
        <v>0</v>
      </c>
      <c r="V136" s="33"/>
      <c r="W136" s="132">
        <v>2.3199999999999998</v>
      </c>
      <c r="X136" s="132">
        <v>1</v>
      </c>
      <c r="Y136" s="132">
        <v>1.3199999999999998</v>
      </c>
      <c r="Z136" s="33"/>
      <c r="AA136" s="132">
        <f t="shared" si="19"/>
        <v>3570.2000000000003</v>
      </c>
      <c r="AB136" s="33"/>
      <c r="AD136" s="338">
        <f t="shared" si="20"/>
        <v>3457.2000000000003</v>
      </c>
      <c r="AE136" s="338">
        <f t="shared" si="21"/>
        <v>1</v>
      </c>
      <c r="AF136" s="338">
        <f t="shared" si="22"/>
        <v>3456.2000000000003</v>
      </c>
      <c r="AG136" s="338">
        <f t="shared" si="23"/>
        <v>113.17</v>
      </c>
      <c r="AH136" s="338">
        <f t="shared" si="24"/>
        <v>0.83</v>
      </c>
    </row>
    <row r="137" spans="1:34" x14ac:dyDescent="0.2">
      <c r="A137" s="29">
        <v>7700</v>
      </c>
      <c r="B137" s="28" t="s">
        <v>26</v>
      </c>
      <c r="C137" s="27" t="s">
        <v>3</v>
      </c>
      <c r="D137" s="26">
        <v>8</v>
      </c>
      <c r="E137" s="173"/>
      <c r="F137" s="132">
        <v>290</v>
      </c>
      <c r="G137" s="132">
        <v>0</v>
      </c>
      <c r="H137" s="132">
        <f t="shared" si="18"/>
        <v>290</v>
      </c>
      <c r="I137" s="33"/>
      <c r="J137" s="132">
        <v>0</v>
      </c>
      <c r="K137" s="132">
        <v>0</v>
      </c>
      <c r="L137" s="191"/>
      <c r="M137" s="132">
        <v>0</v>
      </c>
      <c r="N137" s="132">
        <v>0</v>
      </c>
      <c r="O137" s="33"/>
      <c r="P137" s="132">
        <v>0</v>
      </c>
      <c r="Q137" s="132">
        <v>0</v>
      </c>
      <c r="R137" s="132">
        <v>0</v>
      </c>
      <c r="S137" s="33"/>
      <c r="T137" s="132">
        <v>0</v>
      </c>
      <c r="U137" s="132">
        <v>0</v>
      </c>
      <c r="V137" s="33"/>
      <c r="W137" s="132">
        <v>31</v>
      </c>
      <c r="X137" s="132">
        <v>0</v>
      </c>
      <c r="Y137" s="132">
        <v>31</v>
      </c>
      <c r="Z137" s="33"/>
      <c r="AA137" s="132">
        <f t="shared" si="19"/>
        <v>321</v>
      </c>
      <c r="AB137" s="33"/>
      <c r="AD137" s="338">
        <f t="shared" si="20"/>
        <v>321</v>
      </c>
      <c r="AE137" s="338">
        <f t="shared" si="21"/>
        <v>0</v>
      </c>
      <c r="AF137" s="338">
        <f t="shared" si="22"/>
        <v>321</v>
      </c>
      <c r="AG137" s="338">
        <f t="shared" si="23"/>
        <v>0</v>
      </c>
      <c r="AH137" s="338">
        <f t="shared" si="24"/>
        <v>0</v>
      </c>
    </row>
    <row r="138" spans="1:34" x14ac:dyDescent="0.2">
      <c r="A138" s="29">
        <v>7750</v>
      </c>
      <c r="B138" s="28" t="s">
        <v>25</v>
      </c>
      <c r="C138" s="27" t="s">
        <v>3</v>
      </c>
      <c r="D138" s="26">
        <v>4</v>
      </c>
      <c r="E138" s="173"/>
      <c r="F138" s="132">
        <v>11663</v>
      </c>
      <c r="G138" s="132">
        <v>0</v>
      </c>
      <c r="H138" s="132">
        <f t="shared" si="18"/>
        <v>11663</v>
      </c>
      <c r="I138" s="33"/>
      <c r="J138" s="132">
        <v>1545.13</v>
      </c>
      <c r="K138" s="132">
        <v>408.25</v>
      </c>
      <c r="L138" s="191"/>
      <c r="M138" s="132">
        <v>421.68</v>
      </c>
      <c r="N138" s="132">
        <v>0</v>
      </c>
      <c r="O138" s="33"/>
      <c r="P138" s="132">
        <v>1455.99</v>
      </c>
      <c r="Q138" s="132">
        <v>0</v>
      </c>
      <c r="R138" s="132">
        <v>1455.99</v>
      </c>
      <c r="S138" s="33"/>
      <c r="T138" s="132">
        <v>0</v>
      </c>
      <c r="U138" s="132">
        <v>0</v>
      </c>
      <c r="V138" s="33"/>
      <c r="W138" s="132">
        <v>0</v>
      </c>
      <c r="X138" s="132">
        <v>0</v>
      </c>
      <c r="Y138" s="132">
        <v>0</v>
      </c>
      <c r="Z138" s="33"/>
      <c r="AA138" s="132">
        <f t="shared" si="19"/>
        <v>15494.050000000001</v>
      </c>
      <c r="AB138" s="33"/>
      <c r="AD138" s="338">
        <f t="shared" si="20"/>
        <v>13118.99</v>
      </c>
      <c r="AE138" s="338">
        <f t="shared" si="21"/>
        <v>0</v>
      </c>
      <c r="AF138" s="338">
        <f t="shared" si="22"/>
        <v>13118.99</v>
      </c>
      <c r="AG138" s="338">
        <f t="shared" si="23"/>
        <v>1966.8100000000002</v>
      </c>
      <c r="AH138" s="338">
        <f t="shared" si="24"/>
        <v>408.25</v>
      </c>
    </row>
    <row r="139" spans="1:34" x14ac:dyDescent="0.2">
      <c r="A139" s="29">
        <v>7800</v>
      </c>
      <c r="B139" s="28" t="s">
        <v>24</v>
      </c>
      <c r="C139" s="27" t="s">
        <v>3</v>
      </c>
      <c r="D139" s="26">
        <v>9</v>
      </c>
      <c r="E139" s="173"/>
      <c r="F139" s="132">
        <v>584</v>
      </c>
      <c r="G139" s="132">
        <v>0</v>
      </c>
      <c r="H139" s="132">
        <f t="shared" si="18"/>
        <v>584</v>
      </c>
      <c r="I139" s="33"/>
      <c r="J139" s="132">
        <v>14.87</v>
      </c>
      <c r="K139" s="132">
        <v>0</v>
      </c>
      <c r="L139" s="191"/>
      <c r="M139" s="132">
        <v>0</v>
      </c>
      <c r="N139" s="132">
        <v>0</v>
      </c>
      <c r="O139" s="33"/>
      <c r="P139" s="132">
        <v>91.62</v>
      </c>
      <c r="Q139" s="132">
        <v>0</v>
      </c>
      <c r="R139" s="132">
        <v>91.62</v>
      </c>
      <c r="S139" s="33"/>
      <c r="T139" s="132">
        <v>0</v>
      </c>
      <c r="U139" s="132">
        <v>0</v>
      </c>
      <c r="V139" s="33"/>
      <c r="W139" s="132">
        <v>0</v>
      </c>
      <c r="X139" s="132">
        <v>0</v>
      </c>
      <c r="Y139" s="132">
        <v>0</v>
      </c>
      <c r="Z139" s="33"/>
      <c r="AA139" s="132">
        <f t="shared" si="19"/>
        <v>690.49</v>
      </c>
      <c r="AB139" s="33"/>
      <c r="AD139" s="338">
        <f t="shared" si="20"/>
        <v>675.62</v>
      </c>
      <c r="AE139" s="338">
        <f t="shared" si="21"/>
        <v>0</v>
      </c>
      <c r="AF139" s="338">
        <f t="shared" si="22"/>
        <v>675.62</v>
      </c>
      <c r="AG139" s="338">
        <f t="shared" si="23"/>
        <v>14.87</v>
      </c>
      <c r="AH139" s="338">
        <f t="shared" si="24"/>
        <v>0</v>
      </c>
    </row>
    <row r="140" spans="1:34" x14ac:dyDescent="0.2">
      <c r="A140" s="29">
        <v>7850</v>
      </c>
      <c r="B140" s="28" t="s">
        <v>23</v>
      </c>
      <c r="C140" s="27" t="s">
        <v>3</v>
      </c>
      <c r="D140" s="26">
        <v>9</v>
      </c>
      <c r="E140" s="173"/>
      <c r="F140" s="132">
        <v>339</v>
      </c>
      <c r="G140" s="132">
        <v>0</v>
      </c>
      <c r="H140" s="132">
        <f t="shared" si="18"/>
        <v>339</v>
      </c>
      <c r="I140" s="33"/>
      <c r="J140" s="132">
        <v>49.87</v>
      </c>
      <c r="K140" s="132">
        <v>69.3</v>
      </c>
      <c r="L140" s="191"/>
      <c r="M140" s="132">
        <v>0</v>
      </c>
      <c r="N140" s="132">
        <v>0</v>
      </c>
      <c r="O140" s="33"/>
      <c r="P140" s="132">
        <v>405.46</v>
      </c>
      <c r="Q140" s="132">
        <v>0</v>
      </c>
      <c r="R140" s="132">
        <v>405.46</v>
      </c>
      <c r="S140" s="33"/>
      <c r="T140" s="132">
        <v>0</v>
      </c>
      <c r="U140" s="132">
        <v>0</v>
      </c>
      <c r="V140" s="33"/>
      <c r="W140" s="132">
        <v>0</v>
      </c>
      <c r="X140" s="132">
        <v>0</v>
      </c>
      <c r="Y140" s="132">
        <v>0</v>
      </c>
      <c r="Z140" s="33"/>
      <c r="AA140" s="132">
        <f t="shared" si="19"/>
        <v>863.63</v>
      </c>
      <c r="AB140" s="33"/>
      <c r="AD140" s="338">
        <f t="shared" si="20"/>
        <v>744.46</v>
      </c>
      <c r="AE140" s="338">
        <f t="shared" si="21"/>
        <v>0</v>
      </c>
      <c r="AF140" s="338">
        <f t="shared" si="22"/>
        <v>744.46</v>
      </c>
      <c r="AG140" s="338">
        <f t="shared" si="23"/>
        <v>49.87</v>
      </c>
      <c r="AH140" s="338">
        <f t="shared" si="24"/>
        <v>69.3</v>
      </c>
    </row>
    <row r="141" spans="1:34" x14ac:dyDescent="0.2">
      <c r="A141" s="29">
        <v>7900</v>
      </c>
      <c r="B141" s="28" t="s">
        <v>22</v>
      </c>
      <c r="C141" s="27" t="s">
        <v>3</v>
      </c>
      <c r="D141" s="26">
        <v>10</v>
      </c>
      <c r="E141" s="173"/>
      <c r="F141" s="132">
        <v>1000</v>
      </c>
      <c r="G141" s="132">
        <v>0</v>
      </c>
      <c r="H141" s="132">
        <f t="shared" si="18"/>
        <v>1000</v>
      </c>
      <c r="I141" s="33"/>
      <c r="J141" s="132">
        <v>0</v>
      </c>
      <c r="K141" s="132">
        <v>0</v>
      </c>
      <c r="L141" s="191"/>
      <c r="M141" s="132">
        <v>300</v>
      </c>
      <c r="N141" s="132">
        <v>0</v>
      </c>
      <c r="O141" s="33"/>
      <c r="P141" s="132">
        <v>600</v>
      </c>
      <c r="Q141" s="132">
        <v>0</v>
      </c>
      <c r="R141" s="132">
        <v>600</v>
      </c>
      <c r="S141" s="33"/>
      <c r="T141" s="132">
        <v>0</v>
      </c>
      <c r="U141" s="132">
        <v>0</v>
      </c>
      <c r="V141" s="33"/>
      <c r="W141" s="132">
        <v>0</v>
      </c>
      <c r="X141" s="132">
        <v>0</v>
      </c>
      <c r="Y141" s="132">
        <v>0</v>
      </c>
      <c r="Z141" s="33"/>
      <c r="AA141" s="132">
        <f t="shared" si="19"/>
        <v>1900</v>
      </c>
      <c r="AB141" s="33"/>
      <c r="AD141" s="338">
        <f t="shared" si="20"/>
        <v>1600</v>
      </c>
      <c r="AE141" s="338">
        <f t="shared" si="21"/>
        <v>0</v>
      </c>
      <c r="AF141" s="338">
        <f t="shared" si="22"/>
        <v>1600</v>
      </c>
      <c r="AG141" s="338">
        <f t="shared" si="23"/>
        <v>300</v>
      </c>
      <c r="AH141" s="338">
        <f t="shared" si="24"/>
        <v>0</v>
      </c>
    </row>
    <row r="142" spans="1:34" x14ac:dyDescent="0.2">
      <c r="A142" s="29">
        <v>7950</v>
      </c>
      <c r="B142" s="28" t="s">
        <v>21</v>
      </c>
      <c r="C142" s="27" t="s">
        <v>3</v>
      </c>
      <c r="D142" s="26">
        <v>9</v>
      </c>
      <c r="E142" s="173"/>
      <c r="F142" s="132">
        <v>400</v>
      </c>
      <c r="G142" s="132">
        <v>0</v>
      </c>
      <c r="H142" s="132">
        <f t="shared" si="18"/>
        <v>400</v>
      </c>
      <c r="I142" s="33"/>
      <c r="J142" s="132">
        <v>0</v>
      </c>
      <c r="K142" s="132">
        <v>0</v>
      </c>
      <c r="L142" s="191"/>
      <c r="M142" s="132">
        <v>0</v>
      </c>
      <c r="N142" s="132">
        <v>520</v>
      </c>
      <c r="O142" s="33"/>
      <c r="P142" s="132">
        <v>400</v>
      </c>
      <c r="Q142" s="132">
        <v>0</v>
      </c>
      <c r="R142" s="132">
        <v>400</v>
      </c>
      <c r="S142" s="33"/>
      <c r="T142" s="132">
        <v>0</v>
      </c>
      <c r="U142" s="132">
        <v>0</v>
      </c>
      <c r="V142" s="33"/>
      <c r="W142" s="132">
        <v>0</v>
      </c>
      <c r="X142" s="132">
        <v>0</v>
      </c>
      <c r="Y142" s="132">
        <v>0</v>
      </c>
      <c r="Z142" s="33"/>
      <c r="AA142" s="132">
        <f t="shared" si="19"/>
        <v>1320</v>
      </c>
      <c r="AB142" s="33"/>
      <c r="AD142" s="338">
        <f t="shared" si="20"/>
        <v>800</v>
      </c>
      <c r="AE142" s="338">
        <f t="shared" si="21"/>
        <v>0</v>
      </c>
      <c r="AF142" s="338">
        <f t="shared" si="22"/>
        <v>800</v>
      </c>
      <c r="AG142" s="338">
        <f t="shared" si="23"/>
        <v>0</v>
      </c>
      <c r="AH142" s="338">
        <f t="shared" si="24"/>
        <v>520</v>
      </c>
    </row>
    <row r="143" spans="1:34" x14ac:dyDescent="0.2">
      <c r="A143" s="29">
        <v>8000</v>
      </c>
      <c r="B143" s="35" t="s">
        <v>20</v>
      </c>
      <c r="C143" s="27" t="s">
        <v>8</v>
      </c>
      <c r="D143" s="26">
        <v>3</v>
      </c>
      <c r="E143" s="173"/>
      <c r="F143" s="132">
        <v>28077</v>
      </c>
      <c r="G143" s="132">
        <v>0</v>
      </c>
      <c r="H143" s="132">
        <f t="shared" si="18"/>
        <v>28077</v>
      </c>
      <c r="I143" s="33"/>
      <c r="J143" s="132">
        <v>560.94000000000005</v>
      </c>
      <c r="K143" s="132">
        <v>742.85</v>
      </c>
      <c r="L143" s="191"/>
      <c r="M143" s="132">
        <v>0</v>
      </c>
      <c r="N143" s="132">
        <v>0</v>
      </c>
      <c r="O143" s="33"/>
      <c r="P143" s="132">
        <v>0</v>
      </c>
      <c r="Q143" s="132">
        <v>0</v>
      </c>
      <c r="R143" s="132">
        <v>0</v>
      </c>
      <c r="S143" s="33"/>
      <c r="T143" s="132">
        <v>0</v>
      </c>
      <c r="U143" s="132">
        <v>0</v>
      </c>
      <c r="V143" s="33"/>
      <c r="W143" s="132">
        <v>5187</v>
      </c>
      <c r="X143" s="132">
        <v>0</v>
      </c>
      <c r="Y143" s="132">
        <v>5187</v>
      </c>
      <c r="Z143" s="33"/>
      <c r="AA143" s="132">
        <f t="shared" si="19"/>
        <v>34567.789999999994</v>
      </c>
      <c r="AB143" s="33"/>
      <c r="AD143" s="338">
        <f t="shared" si="20"/>
        <v>33264</v>
      </c>
      <c r="AE143" s="338">
        <f t="shared" si="21"/>
        <v>0</v>
      </c>
      <c r="AF143" s="338">
        <f t="shared" si="22"/>
        <v>33264</v>
      </c>
      <c r="AG143" s="338">
        <f t="shared" si="23"/>
        <v>560.94000000000005</v>
      </c>
      <c r="AH143" s="338">
        <f t="shared" si="24"/>
        <v>742.85</v>
      </c>
    </row>
    <row r="144" spans="1:34" x14ac:dyDescent="0.2">
      <c r="A144" s="29">
        <v>8020</v>
      </c>
      <c r="B144" s="28" t="s">
        <v>19</v>
      </c>
      <c r="C144" s="27" t="s">
        <v>3</v>
      </c>
      <c r="D144" s="26">
        <v>11</v>
      </c>
      <c r="E144" s="173"/>
      <c r="F144" s="132">
        <v>1556</v>
      </c>
      <c r="G144" s="132">
        <v>0</v>
      </c>
      <c r="H144" s="132">
        <f t="shared" si="18"/>
        <v>1556</v>
      </c>
      <c r="I144" s="33"/>
      <c r="J144" s="132">
        <v>9.98</v>
      </c>
      <c r="K144" s="132">
        <v>0</v>
      </c>
      <c r="L144" s="191"/>
      <c r="M144" s="132">
        <v>0</v>
      </c>
      <c r="N144" s="132">
        <v>0</v>
      </c>
      <c r="O144" s="33"/>
      <c r="P144" s="132">
        <v>0</v>
      </c>
      <c r="Q144" s="132">
        <v>0</v>
      </c>
      <c r="R144" s="132">
        <v>0</v>
      </c>
      <c r="S144" s="33"/>
      <c r="T144" s="132">
        <v>0</v>
      </c>
      <c r="U144" s="132">
        <v>0</v>
      </c>
      <c r="V144" s="33"/>
      <c r="W144" s="132">
        <v>0</v>
      </c>
      <c r="X144" s="132">
        <v>0</v>
      </c>
      <c r="Y144" s="132">
        <v>0</v>
      </c>
      <c r="Z144" s="33"/>
      <c r="AA144" s="132">
        <f t="shared" si="19"/>
        <v>1565.98</v>
      </c>
      <c r="AB144" s="33"/>
      <c r="AD144" s="338">
        <f t="shared" si="20"/>
        <v>1556</v>
      </c>
      <c r="AE144" s="338">
        <f t="shared" si="21"/>
        <v>0</v>
      </c>
      <c r="AF144" s="338">
        <f t="shared" si="22"/>
        <v>1556</v>
      </c>
      <c r="AG144" s="338">
        <f t="shared" si="23"/>
        <v>9.98</v>
      </c>
      <c r="AH144" s="338">
        <f t="shared" si="24"/>
        <v>0</v>
      </c>
    </row>
    <row r="145" spans="1:34" x14ac:dyDescent="0.2">
      <c r="A145" s="29">
        <v>8050</v>
      </c>
      <c r="B145" s="28" t="s">
        <v>18</v>
      </c>
      <c r="C145" s="27" t="s">
        <v>8</v>
      </c>
      <c r="D145" s="26">
        <v>2</v>
      </c>
      <c r="E145" s="173"/>
      <c r="F145" s="132">
        <v>14525</v>
      </c>
      <c r="G145" s="132">
        <v>0</v>
      </c>
      <c r="H145" s="132">
        <f t="shared" si="18"/>
        <v>14525</v>
      </c>
      <c r="I145" s="33"/>
      <c r="J145" s="132">
        <v>446.24</v>
      </c>
      <c r="K145" s="132">
        <v>111.27000000000001</v>
      </c>
      <c r="L145" s="191"/>
      <c r="M145" s="132">
        <v>0</v>
      </c>
      <c r="N145" s="132">
        <v>0</v>
      </c>
      <c r="O145" s="33"/>
      <c r="P145" s="132">
        <v>0</v>
      </c>
      <c r="Q145" s="132">
        <v>0</v>
      </c>
      <c r="R145" s="132">
        <v>0</v>
      </c>
      <c r="S145" s="33"/>
      <c r="T145" s="132">
        <v>0</v>
      </c>
      <c r="U145" s="132">
        <v>0</v>
      </c>
      <c r="V145" s="33"/>
      <c r="W145" s="132">
        <v>1335</v>
      </c>
      <c r="X145" s="132">
        <v>0</v>
      </c>
      <c r="Y145" s="132">
        <v>1335</v>
      </c>
      <c r="Z145" s="33"/>
      <c r="AA145" s="132">
        <f t="shared" si="19"/>
        <v>16417.510000000002</v>
      </c>
      <c r="AB145" s="33"/>
      <c r="AD145" s="338">
        <f t="shared" si="20"/>
        <v>15860</v>
      </c>
      <c r="AE145" s="338">
        <f t="shared" si="21"/>
        <v>0</v>
      </c>
      <c r="AF145" s="338">
        <f t="shared" si="22"/>
        <v>15860</v>
      </c>
      <c r="AG145" s="338">
        <f t="shared" si="23"/>
        <v>446.24</v>
      </c>
      <c r="AH145" s="338">
        <f t="shared" si="24"/>
        <v>111.27000000000001</v>
      </c>
    </row>
    <row r="146" spans="1:34" x14ac:dyDescent="0.2">
      <c r="A146" s="29">
        <v>8100</v>
      </c>
      <c r="B146" s="28" t="s">
        <v>17</v>
      </c>
      <c r="C146" s="27" t="s">
        <v>3</v>
      </c>
      <c r="D146" s="26">
        <v>9</v>
      </c>
      <c r="E146" s="173"/>
      <c r="F146" s="132">
        <v>590</v>
      </c>
      <c r="G146" s="132">
        <v>0</v>
      </c>
      <c r="H146" s="132">
        <f t="shared" si="18"/>
        <v>590</v>
      </c>
      <c r="I146" s="33"/>
      <c r="J146" s="132">
        <v>15</v>
      </c>
      <c r="K146" s="132">
        <v>0</v>
      </c>
      <c r="L146" s="191"/>
      <c r="M146" s="132">
        <v>4</v>
      </c>
      <c r="N146" s="132">
        <v>0</v>
      </c>
      <c r="O146" s="33"/>
      <c r="P146" s="132">
        <v>35</v>
      </c>
      <c r="Q146" s="132">
        <v>0</v>
      </c>
      <c r="R146" s="132">
        <v>35</v>
      </c>
      <c r="S146" s="33"/>
      <c r="T146" s="132">
        <v>0</v>
      </c>
      <c r="U146" s="132">
        <v>0</v>
      </c>
      <c r="V146" s="33"/>
      <c r="W146" s="132">
        <v>0</v>
      </c>
      <c r="X146" s="132">
        <v>0</v>
      </c>
      <c r="Y146" s="132">
        <v>0</v>
      </c>
      <c r="Z146" s="33"/>
      <c r="AA146" s="132">
        <f t="shared" si="19"/>
        <v>644</v>
      </c>
      <c r="AB146" s="33"/>
      <c r="AD146" s="338">
        <f t="shared" si="20"/>
        <v>625</v>
      </c>
      <c r="AE146" s="338">
        <f t="shared" si="21"/>
        <v>0</v>
      </c>
      <c r="AF146" s="338">
        <f t="shared" si="22"/>
        <v>625</v>
      </c>
      <c r="AG146" s="338">
        <f t="shared" si="23"/>
        <v>19</v>
      </c>
      <c r="AH146" s="338">
        <f t="shared" si="24"/>
        <v>0</v>
      </c>
    </row>
    <row r="147" spans="1:34" x14ac:dyDescent="0.2">
      <c r="A147" s="29">
        <v>8150</v>
      </c>
      <c r="B147" s="28" t="s">
        <v>16</v>
      </c>
      <c r="C147" s="27" t="s">
        <v>3</v>
      </c>
      <c r="D147" s="26">
        <v>10</v>
      </c>
      <c r="E147" s="173"/>
      <c r="F147" s="132">
        <v>4075</v>
      </c>
      <c r="G147" s="132">
        <v>0</v>
      </c>
      <c r="H147" s="132">
        <f t="shared" si="18"/>
        <v>4075</v>
      </c>
      <c r="I147" s="33"/>
      <c r="J147" s="132">
        <v>0</v>
      </c>
      <c r="K147" s="132">
        <v>0</v>
      </c>
      <c r="L147" s="191"/>
      <c r="M147" s="132">
        <v>9</v>
      </c>
      <c r="N147" s="132">
        <v>0</v>
      </c>
      <c r="O147" s="33"/>
      <c r="P147" s="132">
        <v>280</v>
      </c>
      <c r="Q147" s="132">
        <v>0</v>
      </c>
      <c r="R147" s="132">
        <v>280</v>
      </c>
      <c r="S147" s="33"/>
      <c r="T147" s="132">
        <v>0</v>
      </c>
      <c r="U147" s="132">
        <v>0</v>
      </c>
      <c r="V147" s="33"/>
      <c r="W147" s="132">
        <v>85</v>
      </c>
      <c r="X147" s="132">
        <v>0</v>
      </c>
      <c r="Y147" s="132">
        <v>85</v>
      </c>
      <c r="Z147" s="33"/>
      <c r="AA147" s="132">
        <f t="shared" si="19"/>
        <v>4449</v>
      </c>
      <c r="AB147" s="33"/>
      <c r="AD147" s="338">
        <f t="shared" si="20"/>
        <v>4440</v>
      </c>
      <c r="AE147" s="338">
        <f t="shared" si="21"/>
        <v>0</v>
      </c>
      <c r="AF147" s="338">
        <f t="shared" si="22"/>
        <v>4440</v>
      </c>
      <c r="AG147" s="338">
        <f t="shared" si="23"/>
        <v>9</v>
      </c>
      <c r="AH147" s="338">
        <f t="shared" si="24"/>
        <v>0</v>
      </c>
    </row>
    <row r="148" spans="1:34" x14ac:dyDescent="0.2">
      <c r="A148" s="29">
        <v>8200</v>
      </c>
      <c r="B148" s="28" t="s">
        <v>15</v>
      </c>
      <c r="C148" s="27" t="s">
        <v>3</v>
      </c>
      <c r="D148" s="26">
        <v>10</v>
      </c>
      <c r="E148" s="173"/>
      <c r="F148" s="132">
        <v>2628</v>
      </c>
      <c r="G148" s="132">
        <v>0</v>
      </c>
      <c r="H148" s="132">
        <f t="shared" si="18"/>
        <v>2628</v>
      </c>
      <c r="I148" s="33"/>
      <c r="J148" s="132">
        <v>0</v>
      </c>
      <c r="K148" s="132">
        <v>0</v>
      </c>
      <c r="L148" s="191"/>
      <c r="M148" s="132">
        <v>10.4</v>
      </c>
      <c r="N148" s="132">
        <v>413</v>
      </c>
      <c r="O148" s="33"/>
      <c r="P148" s="132">
        <v>520</v>
      </c>
      <c r="Q148" s="132">
        <v>0</v>
      </c>
      <c r="R148" s="132">
        <v>520</v>
      </c>
      <c r="S148" s="33"/>
      <c r="T148" s="132">
        <v>0</v>
      </c>
      <c r="U148" s="132">
        <v>0</v>
      </c>
      <c r="V148" s="33"/>
      <c r="W148" s="132">
        <v>0</v>
      </c>
      <c r="X148" s="132">
        <v>0</v>
      </c>
      <c r="Y148" s="132">
        <v>0</v>
      </c>
      <c r="Z148" s="33"/>
      <c r="AA148" s="132">
        <f t="shared" si="19"/>
        <v>3571.4</v>
      </c>
      <c r="AB148" s="33"/>
      <c r="AD148" s="338">
        <f t="shared" si="20"/>
        <v>3148</v>
      </c>
      <c r="AE148" s="338">
        <f t="shared" si="21"/>
        <v>0</v>
      </c>
      <c r="AF148" s="338">
        <f t="shared" si="22"/>
        <v>3148</v>
      </c>
      <c r="AG148" s="338">
        <f t="shared" si="23"/>
        <v>10.4</v>
      </c>
      <c r="AH148" s="338">
        <f t="shared" si="24"/>
        <v>413</v>
      </c>
    </row>
    <row r="149" spans="1:34" x14ac:dyDescent="0.2">
      <c r="A149" s="29">
        <v>8250</v>
      </c>
      <c r="B149" s="28" t="s">
        <v>14</v>
      </c>
      <c r="C149" s="27" t="s">
        <v>8</v>
      </c>
      <c r="D149" s="26">
        <v>2</v>
      </c>
      <c r="E149" s="173"/>
      <c r="F149" s="132">
        <v>16295</v>
      </c>
      <c r="G149" s="132">
        <v>6192</v>
      </c>
      <c r="H149" s="132">
        <f t="shared" si="18"/>
        <v>10103</v>
      </c>
      <c r="I149" s="33"/>
      <c r="J149" s="132">
        <v>397</v>
      </c>
      <c r="K149" s="132">
        <v>332.09</v>
      </c>
      <c r="L149" s="191"/>
      <c r="M149" s="132">
        <v>0</v>
      </c>
      <c r="N149" s="132">
        <v>0</v>
      </c>
      <c r="O149" s="33"/>
      <c r="P149" s="132">
        <v>0</v>
      </c>
      <c r="Q149" s="132">
        <v>0</v>
      </c>
      <c r="R149" s="132">
        <v>0</v>
      </c>
      <c r="S149" s="33"/>
      <c r="T149" s="132">
        <v>0</v>
      </c>
      <c r="U149" s="132">
        <v>0</v>
      </c>
      <c r="V149" s="33"/>
      <c r="W149" s="132">
        <v>1550</v>
      </c>
      <c r="X149" s="132">
        <v>0</v>
      </c>
      <c r="Y149" s="132">
        <v>1550</v>
      </c>
      <c r="Z149" s="33"/>
      <c r="AA149" s="132">
        <f t="shared" si="19"/>
        <v>12382.09</v>
      </c>
      <c r="AB149" s="33"/>
      <c r="AD149" s="338">
        <f t="shared" si="20"/>
        <v>17845</v>
      </c>
      <c r="AE149" s="338">
        <f t="shared" si="21"/>
        <v>6192</v>
      </c>
      <c r="AF149" s="338">
        <f t="shared" si="22"/>
        <v>11653</v>
      </c>
      <c r="AG149" s="338">
        <f t="shared" si="23"/>
        <v>397</v>
      </c>
      <c r="AH149" s="338">
        <f t="shared" si="24"/>
        <v>332.09</v>
      </c>
    </row>
    <row r="150" spans="1:34" x14ac:dyDescent="0.2">
      <c r="A150" s="29">
        <v>8350</v>
      </c>
      <c r="B150" s="28" t="s">
        <v>13</v>
      </c>
      <c r="C150" s="27" t="s">
        <v>6</v>
      </c>
      <c r="D150" s="26">
        <v>4</v>
      </c>
      <c r="E150" s="173"/>
      <c r="F150" s="132">
        <v>7371</v>
      </c>
      <c r="G150" s="132">
        <v>4054</v>
      </c>
      <c r="H150" s="132">
        <f t="shared" si="18"/>
        <v>3317</v>
      </c>
      <c r="I150" s="33"/>
      <c r="J150" s="132">
        <v>351</v>
      </c>
      <c r="K150" s="132">
        <v>0</v>
      </c>
      <c r="L150" s="191"/>
      <c r="M150" s="132">
        <v>35</v>
      </c>
      <c r="N150" s="132">
        <v>0</v>
      </c>
      <c r="O150" s="33"/>
      <c r="P150" s="132">
        <v>1280</v>
      </c>
      <c r="Q150" s="132">
        <v>704</v>
      </c>
      <c r="R150" s="132">
        <v>576</v>
      </c>
      <c r="S150" s="33"/>
      <c r="T150" s="132">
        <v>1.3</v>
      </c>
      <c r="U150" s="132">
        <v>0</v>
      </c>
      <c r="V150" s="33"/>
      <c r="W150" s="132">
        <v>83</v>
      </c>
      <c r="X150" s="132">
        <v>17</v>
      </c>
      <c r="Y150" s="132">
        <v>66</v>
      </c>
      <c r="Z150" s="33"/>
      <c r="AA150" s="132">
        <f t="shared" si="19"/>
        <v>4346.3</v>
      </c>
      <c r="AB150" s="33"/>
      <c r="AD150" s="338">
        <f t="shared" si="20"/>
        <v>8734</v>
      </c>
      <c r="AE150" s="338">
        <f t="shared" si="21"/>
        <v>4775</v>
      </c>
      <c r="AF150" s="338">
        <f t="shared" si="22"/>
        <v>3959</v>
      </c>
      <c r="AG150" s="338">
        <f t="shared" si="23"/>
        <v>387.3</v>
      </c>
      <c r="AH150" s="338">
        <f t="shared" si="24"/>
        <v>0</v>
      </c>
    </row>
    <row r="151" spans="1:34" x14ac:dyDescent="0.2">
      <c r="A151" s="29">
        <v>8400</v>
      </c>
      <c r="B151" s="28" t="s">
        <v>12</v>
      </c>
      <c r="C151" s="27" t="s">
        <v>11</v>
      </c>
      <c r="D151" s="26">
        <v>6</v>
      </c>
      <c r="E151" s="173"/>
      <c r="F151" s="132">
        <v>9462</v>
      </c>
      <c r="G151" s="132">
        <v>6339</v>
      </c>
      <c r="H151" s="132">
        <f t="shared" si="18"/>
        <v>3123</v>
      </c>
      <c r="I151" s="33"/>
      <c r="J151" s="132">
        <v>65</v>
      </c>
      <c r="K151" s="132">
        <v>38</v>
      </c>
      <c r="L151" s="191"/>
      <c r="M151" s="132">
        <v>0</v>
      </c>
      <c r="N151" s="132">
        <v>0</v>
      </c>
      <c r="O151" s="33"/>
      <c r="P151" s="132">
        <v>1466</v>
      </c>
      <c r="Q151" s="132">
        <v>0</v>
      </c>
      <c r="R151" s="132">
        <v>1466</v>
      </c>
      <c r="S151" s="33"/>
      <c r="T151" s="132">
        <v>340</v>
      </c>
      <c r="U151" s="132">
        <v>0</v>
      </c>
      <c r="V151" s="33"/>
      <c r="W151" s="132">
        <v>1506</v>
      </c>
      <c r="X151" s="132">
        <v>0</v>
      </c>
      <c r="Y151" s="132">
        <v>1506</v>
      </c>
      <c r="Z151" s="33"/>
      <c r="AA151" s="132">
        <f t="shared" si="19"/>
        <v>6538</v>
      </c>
      <c r="AB151" s="33"/>
      <c r="AD151" s="338">
        <f t="shared" si="20"/>
        <v>12434</v>
      </c>
      <c r="AE151" s="338">
        <f t="shared" si="21"/>
        <v>6339</v>
      </c>
      <c r="AF151" s="338">
        <f t="shared" si="22"/>
        <v>6095</v>
      </c>
      <c r="AG151" s="338">
        <f t="shared" si="23"/>
        <v>405</v>
      </c>
      <c r="AH151" s="338">
        <f t="shared" si="24"/>
        <v>38</v>
      </c>
    </row>
    <row r="152" spans="1:34" x14ac:dyDescent="0.2">
      <c r="A152" s="29">
        <v>8450</v>
      </c>
      <c r="B152" s="28" t="s">
        <v>10</v>
      </c>
      <c r="C152" s="27" t="s">
        <v>6</v>
      </c>
      <c r="D152" s="26">
        <v>5</v>
      </c>
      <c r="E152" s="173"/>
      <c r="F152" s="132">
        <v>41660</v>
      </c>
      <c r="G152" s="132">
        <v>0</v>
      </c>
      <c r="H152" s="132">
        <f t="shared" si="18"/>
        <v>41660</v>
      </c>
      <c r="I152" s="33"/>
      <c r="J152" s="132">
        <v>1226.4000000000001</v>
      </c>
      <c r="K152" s="132">
        <v>17.579999999999998</v>
      </c>
      <c r="L152" s="191"/>
      <c r="M152" s="132">
        <v>0</v>
      </c>
      <c r="N152" s="132">
        <v>0</v>
      </c>
      <c r="O152" s="33"/>
      <c r="P152" s="132">
        <v>4614.75</v>
      </c>
      <c r="Q152" s="132">
        <v>0</v>
      </c>
      <c r="R152" s="132">
        <v>4614.75</v>
      </c>
      <c r="S152" s="33"/>
      <c r="T152" s="132">
        <v>0</v>
      </c>
      <c r="U152" s="132">
        <v>0</v>
      </c>
      <c r="V152" s="33"/>
      <c r="W152" s="132">
        <v>3981</v>
      </c>
      <c r="X152" s="132">
        <v>20</v>
      </c>
      <c r="Y152" s="132">
        <v>3961</v>
      </c>
      <c r="Z152" s="33"/>
      <c r="AA152" s="132">
        <f t="shared" si="19"/>
        <v>51479.73</v>
      </c>
      <c r="AB152" s="33"/>
      <c r="AD152" s="338">
        <f t="shared" si="20"/>
        <v>50255.75</v>
      </c>
      <c r="AE152" s="338">
        <f t="shared" si="21"/>
        <v>20</v>
      </c>
      <c r="AF152" s="338">
        <f t="shared" si="22"/>
        <v>50235.75</v>
      </c>
      <c r="AG152" s="338">
        <f t="shared" si="23"/>
        <v>1226.4000000000001</v>
      </c>
      <c r="AH152" s="338">
        <f t="shared" si="24"/>
        <v>17.579999999999998</v>
      </c>
    </row>
    <row r="153" spans="1:34" x14ac:dyDescent="0.2">
      <c r="A153" s="29">
        <v>8500</v>
      </c>
      <c r="B153" s="35" t="s">
        <v>9</v>
      </c>
      <c r="C153" s="27" t="s">
        <v>8</v>
      </c>
      <c r="D153" s="26">
        <v>2</v>
      </c>
      <c r="E153" s="173"/>
      <c r="F153" s="132">
        <v>11732</v>
      </c>
      <c r="G153" s="132">
        <v>0</v>
      </c>
      <c r="H153" s="132">
        <f t="shared" si="18"/>
        <v>11732</v>
      </c>
      <c r="I153" s="33"/>
      <c r="J153" s="132">
        <v>425.41</v>
      </c>
      <c r="K153" s="132">
        <v>203.04</v>
      </c>
      <c r="L153" s="191"/>
      <c r="M153" s="132">
        <v>0</v>
      </c>
      <c r="N153" s="132">
        <v>0</v>
      </c>
      <c r="O153" s="33"/>
      <c r="P153" s="132">
        <v>0</v>
      </c>
      <c r="Q153" s="132">
        <v>0</v>
      </c>
      <c r="R153" s="132">
        <v>0</v>
      </c>
      <c r="S153" s="33"/>
      <c r="T153" s="132">
        <v>9</v>
      </c>
      <c r="U153" s="132">
        <v>0</v>
      </c>
      <c r="V153" s="33"/>
      <c r="W153" s="132">
        <v>1386</v>
      </c>
      <c r="X153" s="132">
        <v>166</v>
      </c>
      <c r="Y153" s="132">
        <v>1220</v>
      </c>
      <c r="Z153" s="33"/>
      <c r="AA153" s="132">
        <f t="shared" si="19"/>
        <v>13589.45</v>
      </c>
      <c r="AB153" s="33"/>
      <c r="AD153" s="338">
        <f t="shared" si="20"/>
        <v>13118</v>
      </c>
      <c r="AE153" s="338">
        <f t="shared" si="21"/>
        <v>166</v>
      </c>
      <c r="AF153" s="338">
        <f t="shared" si="22"/>
        <v>12952</v>
      </c>
      <c r="AG153" s="338">
        <f t="shared" si="23"/>
        <v>434.41</v>
      </c>
      <c r="AH153" s="338">
        <f t="shared" si="24"/>
        <v>203.04</v>
      </c>
    </row>
    <row r="154" spans="1:34" x14ac:dyDescent="0.2">
      <c r="A154" s="29">
        <v>8550</v>
      </c>
      <c r="B154" s="28" t="s">
        <v>7</v>
      </c>
      <c r="C154" s="27" t="s">
        <v>6</v>
      </c>
      <c r="D154" s="26">
        <v>7</v>
      </c>
      <c r="E154" s="173"/>
      <c r="F154" s="132">
        <v>35105</v>
      </c>
      <c r="G154" s="132">
        <v>0</v>
      </c>
      <c r="H154" s="132">
        <f t="shared" si="18"/>
        <v>35105</v>
      </c>
      <c r="I154" s="33"/>
      <c r="J154" s="132">
        <v>1202.07</v>
      </c>
      <c r="K154" s="132">
        <v>199.86</v>
      </c>
      <c r="L154" s="191"/>
      <c r="M154" s="132">
        <v>0</v>
      </c>
      <c r="N154" s="132">
        <v>0</v>
      </c>
      <c r="O154" s="33"/>
      <c r="P154" s="132">
        <v>5316.98</v>
      </c>
      <c r="Q154" s="132">
        <v>0</v>
      </c>
      <c r="R154" s="132">
        <v>5316.98</v>
      </c>
      <c r="S154" s="33"/>
      <c r="T154" s="132">
        <v>0</v>
      </c>
      <c r="U154" s="132">
        <v>0</v>
      </c>
      <c r="V154" s="33"/>
      <c r="W154" s="132">
        <v>7225.76</v>
      </c>
      <c r="X154" s="132">
        <v>0</v>
      </c>
      <c r="Y154" s="132">
        <v>7225.76</v>
      </c>
      <c r="Z154" s="33"/>
      <c r="AA154" s="132">
        <f t="shared" si="19"/>
        <v>49049.670000000006</v>
      </c>
      <c r="AB154" s="33"/>
      <c r="AD154" s="338">
        <f t="shared" si="20"/>
        <v>47647.74</v>
      </c>
      <c r="AE154" s="338">
        <f t="shared" si="21"/>
        <v>0</v>
      </c>
      <c r="AF154" s="338">
        <f t="shared" si="22"/>
        <v>47647.74</v>
      </c>
      <c r="AG154" s="338">
        <f t="shared" si="23"/>
        <v>1202.07</v>
      </c>
      <c r="AH154" s="338">
        <f t="shared" si="24"/>
        <v>199.86</v>
      </c>
    </row>
    <row r="155" spans="1:34" x14ac:dyDescent="0.2">
      <c r="A155" s="29">
        <v>8710</v>
      </c>
      <c r="B155" s="35" t="s">
        <v>5</v>
      </c>
      <c r="C155" s="27" t="s">
        <v>3</v>
      </c>
      <c r="D155" s="26">
        <v>11</v>
      </c>
      <c r="E155" s="173"/>
      <c r="F155" s="132">
        <v>1560</v>
      </c>
      <c r="G155" s="132">
        <v>0</v>
      </c>
      <c r="H155" s="132">
        <f t="shared" si="18"/>
        <v>1560</v>
      </c>
      <c r="I155" s="33"/>
      <c r="J155" s="132">
        <v>36.54</v>
      </c>
      <c r="K155" s="132">
        <v>0</v>
      </c>
      <c r="L155" s="191"/>
      <c r="M155" s="132">
        <v>0</v>
      </c>
      <c r="N155" s="132">
        <v>0</v>
      </c>
      <c r="O155" s="33"/>
      <c r="P155" s="132">
        <v>3324.38</v>
      </c>
      <c r="Q155" s="132">
        <v>0</v>
      </c>
      <c r="R155" s="132">
        <v>3324.38</v>
      </c>
      <c r="S155" s="33"/>
      <c r="T155" s="132">
        <v>5</v>
      </c>
      <c r="U155" s="132">
        <v>0</v>
      </c>
      <c r="V155" s="33"/>
      <c r="W155" s="132">
        <v>50</v>
      </c>
      <c r="X155" s="132">
        <v>0</v>
      </c>
      <c r="Y155" s="132">
        <v>50</v>
      </c>
      <c r="Z155" s="33"/>
      <c r="AA155" s="132">
        <f t="shared" si="19"/>
        <v>4975.92</v>
      </c>
      <c r="AB155" s="33"/>
      <c r="AD155" s="338">
        <f t="shared" si="20"/>
        <v>4934.38</v>
      </c>
      <c r="AE155" s="338">
        <f t="shared" si="21"/>
        <v>0</v>
      </c>
      <c r="AF155" s="338">
        <f t="shared" si="22"/>
        <v>4934.38</v>
      </c>
      <c r="AG155" s="338">
        <f t="shared" si="23"/>
        <v>41.54</v>
      </c>
      <c r="AH155" s="338">
        <f t="shared" si="24"/>
        <v>0</v>
      </c>
    </row>
    <row r="156" spans="1:34" x14ac:dyDescent="0.2">
      <c r="A156" s="29">
        <v>8750</v>
      </c>
      <c r="B156" s="28" t="s">
        <v>4</v>
      </c>
      <c r="C156" s="27" t="s">
        <v>3</v>
      </c>
      <c r="D156" s="26">
        <v>11</v>
      </c>
      <c r="E156" s="173"/>
      <c r="F156" s="132">
        <v>2090</v>
      </c>
      <c r="G156" s="132">
        <v>0</v>
      </c>
      <c r="H156" s="132">
        <f t="shared" ref="H156" si="25">F156-G156</f>
        <v>2090</v>
      </c>
      <c r="I156" s="21"/>
      <c r="J156" s="132">
        <v>51.41</v>
      </c>
      <c r="K156" s="132">
        <v>0</v>
      </c>
      <c r="L156" s="191"/>
      <c r="M156" s="132">
        <v>0</v>
      </c>
      <c r="N156" s="132">
        <v>0</v>
      </c>
      <c r="O156" s="21"/>
      <c r="P156" s="132">
        <v>0</v>
      </c>
      <c r="Q156" s="132">
        <v>0</v>
      </c>
      <c r="R156" s="132">
        <v>0</v>
      </c>
      <c r="S156" s="21"/>
      <c r="T156" s="132">
        <v>0</v>
      </c>
      <c r="U156" s="132">
        <v>0</v>
      </c>
      <c r="V156" s="21"/>
      <c r="W156" s="132">
        <v>0</v>
      </c>
      <c r="X156" s="132">
        <v>0</v>
      </c>
      <c r="Y156" s="132">
        <v>0</v>
      </c>
      <c r="Z156" s="21"/>
      <c r="AA156" s="132">
        <f>H156+J156+K156+M156+N156+R156+T156+U156+Y156</f>
        <v>2141.41</v>
      </c>
      <c r="AB156" s="21"/>
      <c r="AD156" s="338">
        <f>F156+P156+W156</f>
        <v>2090</v>
      </c>
      <c r="AE156" s="338">
        <f>G156+X156+Q156</f>
        <v>0</v>
      </c>
      <c r="AF156" s="338">
        <f>AD156-AE156</f>
        <v>2090</v>
      </c>
      <c r="AG156" s="338">
        <f t="shared" si="23"/>
        <v>51.41</v>
      </c>
      <c r="AH156" s="338">
        <f t="shared" si="24"/>
        <v>0</v>
      </c>
    </row>
    <row r="157" spans="1:34" s="165" customFormat="1" ht="11.25" x14ac:dyDescent="0.2">
      <c r="E157" s="175"/>
      <c r="F157" s="176"/>
      <c r="G157" s="176"/>
      <c r="H157" s="176"/>
      <c r="I157" s="175"/>
      <c r="J157" s="175"/>
      <c r="K157" s="175"/>
      <c r="L157" s="175"/>
      <c r="M157" s="176"/>
      <c r="N157" s="176"/>
      <c r="O157" s="175"/>
      <c r="P157" s="176"/>
      <c r="Q157" s="176"/>
      <c r="R157" s="176"/>
      <c r="S157" s="175"/>
      <c r="T157" s="176"/>
      <c r="U157" s="176"/>
      <c r="V157" s="175"/>
      <c r="W157" s="176"/>
      <c r="X157" s="176"/>
      <c r="Y157" s="176"/>
      <c r="Z157" s="175"/>
      <c r="AA157" s="175"/>
      <c r="AB157" s="175"/>
    </row>
    <row r="158" spans="1:34" s="180" customFormat="1" ht="11.25" x14ac:dyDescent="0.2">
      <c r="A158" s="381" t="s">
        <v>1</v>
      </c>
      <c r="B158" s="381"/>
      <c r="C158" s="381"/>
      <c r="D158" s="177"/>
      <c r="E158" s="175"/>
      <c r="F158" s="178"/>
      <c r="G158" s="337"/>
      <c r="H158" s="185"/>
      <c r="I158" s="179"/>
      <c r="J158" s="179"/>
      <c r="K158" s="179"/>
      <c r="L158" s="179"/>
      <c r="M158" s="178"/>
      <c r="N158" s="178"/>
      <c r="O158" s="179"/>
      <c r="P158" s="345"/>
      <c r="Q158" s="345"/>
      <c r="R158" s="178"/>
      <c r="S158" s="179"/>
      <c r="T158" s="178"/>
      <c r="U158" s="178"/>
      <c r="V158" s="179"/>
      <c r="W158" s="345"/>
      <c r="X158" s="345"/>
      <c r="Y158" s="333"/>
      <c r="Z158" s="179"/>
      <c r="AA158" s="179"/>
      <c r="AB158" s="179"/>
    </row>
    <row r="159" spans="1:34" s="180" customFormat="1" ht="15" customHeight="1" x14ac:dyDescent="0.2">
      <c r="A159" s="383" t="s">
        <v>177</v>
      </c>
      <c r="B159" s="384"/>
      <c r="C159" s="385"/>
      <c r="D159" s="177"/>
      <c r="E159" s="175"/>
      <c r="F159" s="181">
        <f>SUM(F5:F156)</f>
        <v>1664175.49</v>
      </c>
      <c r="G159" s="181">
        <f t="shared" ref="G159:T159" si="26">SUM(G5:G156)</f>
        <v>249215</v>
      </c>
      <c r="H159" s="181">
        <f t="shared" si="26"/>
        <v>1414960.49</v>
      </c>
      <c r="I159" s="181">
        <f t="shared" si="26"/>
        <v>0</v>
      </c>
      <c r="J159" s="181">
        <f t="shared" si="26"/>
        <v>49410.109999999986</v>
      </c>
      <c r="K159" s="181">
        <f t="shared" si="26"/>
        <v>20534.441699999999</v>
      </c>
      <c r="L159" s="182"/>
      <c r="M159" s="181">
        <f t="shared" si="26"/>
        <v>1565.6048000000001</v>
      </c>
      <c r="N159" s="181">
        <f t="shared" si="26"/>
        <v>4557.08</v>
      </c>
      <c r="O159" s="182"/>
      <c r="P159" s="181">
        <f t="shared" ref="P159:Q159" si="27">SUM(P5:P156)</f>
        <v>240778.24000000005</v>
      </c>
      <c r="Q159" s="181">
        <f t="shared" si="27"/>
        <v>12835.99</v>
      </c>
      <c r="R159" s="181">
        <f t="shared" si="26"/>
        <v>227942.25</v>
      </c>
      <c r="S159" s="182"/>
      <c r="T159" s="181">
        <f t="shared" si="26"/>
        <v>562.12</v>
      </c>
      <c r="U159" s="181">
        <f t="shared" ref="U159:Y159" si="28">SUM(U5:U156)</f>
        <v>51.04</v>
      </c>
      <c r="V159" s="182"/>
      <c r="W159" s="181">
        <f t="shared" ref="W159:X159" si="29">SUM(W5:W156)</f>
        <v>166360.13999999998</v>
      </c>
      <c r="X159" s="181">
        <f t="shared" si="29"/>
        <v>10896.23</v>
      </c>
      <c r="Y159" s="181">
        <f t="shared" si="28"/>
        <v>155463.9</v>
      </c>
      <c r="Z159" s="182"/>
      <c r="AA159" s="181">
        <f>SUM(AA5:AA156)</f>
        <v>1875047.0364999999</v>
      </c>
      <c r="AB159" s="181"/>
      <c r="AD159" s="181">
        <f t="shared" ref="AD159:AF159" si="30">SUM(AD5:AD156)</f>
        <v>2071313.8699999996</v>
      </c>
      <c r="AE159" s="181">
        <f t="shared" si="30"/>
        <v>272947.21999999997</v>
      </c>
      <c r="AF159" s="181">
        <f t="shared" si="30"/>
        <v>1798366.6499999997</v>
      </c>
      <c r="AG159" s="181">
        <f t="shared" ref="AG159:AH159" si="31">SUM(AG5:AG156)</f>
        <v>51537.83479999999</v>
      </c>
      <c r="AH159" s="181">
        <f t="shared" si="31"/>
        <v>25142.561700000002</v>
      </c>
    </row>
    <row r="160" spans="1:34" s="180" customFormat="1" ht="3" customHeight="1" x14ac:dyDescent="0.2">
      <c r="D160" s="177"/>
      <c r="E160" s="175"/>
      <c r="F160" s="178"/>
      <c r="G160" s="178"/>
      <c r="H160" s="178"/>
      <c r="I160" s="179"/>
      <c r="J160" s="178"/>
      <c r="K160" s="178"/>
      <c r="L160" s="179"/>
      <c r="M160" s="178"/>
      <c r="N160" s="178"/>
      <c r="O160" s="179"/>
      <c r="P160" s="345"/>
      <c r="Q160" s="345"/>
      <c r="R160" s="178"/>
      <c r="S160" s="179"/>
      <c r="T160" s="178"/>
      <c r="U160" s="178"/>
      <c r="V160" s="179"/>
      <c r="W160" s="345"/>
      <c r="X160" s="345"/>
      <c r="Y160" s="178"/>
      <c r="Z160" s="179"/>
      <c r="AA160" s="178"/>
      <c r="AB160" s="179"/>
    </row>
    <row r="161" spans="1:34" s="180" customFormat="1" ht="15" customHeight="1" x14ac:dyDescent="0.2">
      <c r="A161" s="382" t="s">
        <v>178</v>
      </c>
      <c r="B161" s="382"/>
      <c r="C161" s="382"/>
      <c r="D161" s="183"/>
      <c r="E161" s="184"/>
      <c r="F161" s="143">
        <f>SUMIF($C$5:$C$156,"S",F$5:F$156)</f>
        <v>931416</v>
      </c>
      <c r="G161" s="143">
        <f>SUMIF($C$5:$C$156,"S",G$5:G$156)</f>
        <v>217432</v>
      </c>
      <c r="H161" s="143">
        <f>SUMIF($C$5:$C$156,"S",H$5:H$156)</f>
        <v>713984</v>
      </c>
      <c r="I161" s="179"/>
      <c r="J161" s="143">
        <f>SUMIF($C$5:$C$156,"S",J$5:J$156)</f>
        <v>27615.420000000002</v>
      </c>
      <c r="K161" s="143">
        <f>SUMIF($C$5:$C$156,"S",K$5:K$156)</f>
        <v>14195.404500000002</v>
      </c>
      <c r="L161" s="179"/>
      <c r="M161" s="143">
        <f>SUMIF($C$5:$C$156,"S",M$5:M$156)</f>
        <v>6.76</v>
      </c>
      <c r="N161" s="143">
        <f>SUMIF($C$5:$C$156,"S",N$5:N$156)</f>
        <v>0</v>
      </c>
      <c r="O161" s="179"/>
      <c r="P161" s="143">
        <f t="shared" ref="P161:Q161" si="32">SUMIF($C$5:$C$156,"S",P$5:P$156)</f>
        <v>5128.6499999999996</v>
      </c>
      <c r="Q161" s="143">
        <f t="shared" si="32"/>
        <v>36</v>
      </c>
      <c r="R161" s="143">
        <f>SUMIF($C$5:$C$156,"S",R$5:R$156)</f>
        <v>5092.6499999999996</v>
      </c>
      <c r="S161" s="179"/>
      <c r="T161" s="143">
        <f>SUMIF($C$5:$C$156,"S",T$5:T$156)</f>
        <v>148.6</v>
      </c>
      <c r="U161" s="143">
        <f>SUMIF($C$5:$C$156,"S",U$5:U$156)</f>
        <v>40</v>
      </c>
      <c r="V161" s="179"/>
      <c r="W161" s="143">
        <f t="shared" ref="W161:X161" si="33">SUMIF($C$5:$C$156,"S",W$5:W$156)</f>
        <v>119719.89</v>
      </c>
      <c r="X161" s="143">
        <f t="shared" si="33"/>
        <v>9756.7100000000009</v>
      </c>
      <c r="Y161" s="143">
        <f>SUMIF($C$5:$C$156,"S",Y$5:Y$156)</f>
        <v>109963.17</v>
      </c>
      <c r="Z161" s="179"/>
      <c r="AA161" s="143">
        <f>SUMIF($C$5:$C$156,"S",AA$5:AA$156)</f>
        <v>871046.00449999992</v>
      </c>
      <c r="AB161" s="179"/>
      <c r="AD161" s="143">
        <f t="shared" ref="AD161:AF161" si="34">SUMIF($C$5:$C$156,"S",AD$5:AD$156)</f>
        <v>1056264.5399999998</v>
      </c>
      <c r="AE161" s="143">
        <f t="shared" si="34"/>
        <v>227224.71</v>
      </c>
      <c r="AF161" s="143">
        <f t="shared" si="34"/>
        <v>829039.83</v>
      </c>
      <c r="AG161" s="143">
        <f t="shared" ref="AG161:AH161" si="35">SUMIF($C$5:$C$156,"S",AG$5:AG$156)</f>
        <v>27770.78</v>
      </c>
      <c r="AH161" s="143">
        <f t="shared" si="35"/>
        <v>14235.404500000002</v>
      </c>
    </row>
    <row r="162" spans="1:34" s="180" customFormat="1" ht="15" customHeight="1" x14ac:dyDescent="0.2">
      <c r="A162" s="382" t="s">
        <v>179</v>
      </c>
      <c r="B162" s="382"/>
      <c r="C162" s="382"/>
      <c r="D162" s="183"/>
      <c r="E162" s="184"/>
      <c r="F162" s="143">
        <f>SUMIF($C$5:$C$156,"E",F$5:F$156)</f>
        <v>338443</v>
      </c>
      <c r="G162" s="143">
        <f>SUMIF($C$5:$C$156,"E",G$5:G$156)</f>
        <v>17400</v>
      </c>
      <c r="H162" s="143">
        <f>SUMIF($C$5:$C$156,"E",H$5:H$156)</f>
        <v>321043</v>
      </c>
      <c r="I162" s="179"/>
      <c r="J162" s="143">
        <f>SUMIF($C$5:$C$156,"E",J$5:J$156)</f>
        <v>8480.619999999999</v>
      </c>
      <c r="K162" s="143">
        <f>SUMIF($C$5:$C$156,"E",K$5:K$156)</f>
        <v>1094.6100000000001</v>
      </c>
      <c r="L162" s="179"/>
      <c r="M162" s="143">
        <f>SUMIF($C$5:$C$156,"E",M$5:M$156)</f>
        <v>112.06</v>
      </c>
      <c r="N162" s="143">
        <f>SUMIF($C$5:$C$156,"E",N$5:N$156)</f>
        <v>0</v>
      </c>
      <c r="O162" s="179"/>
      <c r="P162" s="143">
        <f t="shared" ref="P162:Q162" si="36">SUMIF($C$5:$C$156,"E",P$5:P$156)</f>
        <v>44078.81</v>
      </c>
      <c r="Q162" s="143">
        <f t="shared" si="36"/>
        <v>3705.16</v>
      </c>
      <c r="R162" s="143">
        <f>SUMIF($C$5:$C$156,"E",R$5:R$156)</f>
        <v>40373.649999999994</v>
      </c>
      <c r="S162" s="179"/>
      <c r="T162" s="143">
        <f>SUMIF($C$5:$C$156,"E",T$5:T$156)</f>
        <v>4.5200000000000005</v>
      </c>
      <c r="U162" s="143">
        <f>SUMIF($C$5:$C$156,"E",U$5:U$156)</f>
        <v>0</v>
      </c>
      <c r="V162" s="179"/>
      <c r="W162" s="143">
        <f t="shared" ref="W162:X162" si="37">SUMIF($C$5:$C$156,"E",W$5:W$156)</f>
        <v>38831.93</v>
      </c>
      <c r="X162" s="143">
        <f t="shared" si="37"/>
        <v>849.56999999999994</v>
      </c>
      <c r="Y162" s="143">
        <f>SUMIF($C$5:$C$156,"E",Y$5:Y$156)</f>
        <v>37982.36</v>
      </c>
      <c r="Z162" s="179"/>
      <c r="AA162" s="143">
        <f>SUMIF($C$5:$C$156,"E",AA$5:AA$156)</f>
        <v>409090.81999999995</v>
      </c>
      <c r="AB162" s="179"/>
      <c r="AD162" s="143">
        <f t="shared" ref="AD162:AF162" si="38">SUMIF($C$5:$C$156,"E",AD$5:AD$156)</f>
        <v>421353.74000000005</v>
      </c>
      <c r="AE162" s="143">
        <f t="shared" si="38"/>
        <v>21954.73</v>
      </c>
      <c r="AF162" s="143">
        <f t="shared" si="38"/>
        <v>399399.01</v>
      </c>
      <c r="AG162" s="143">
        <f t="shared" ref="AG162:AH162" si="39">SUMIF($C$5:$C$156,"E",AG$5:AG$156)</f>
        <v>8597.2000000000007</v>
      </c>
      <c r="AH162" s="143">
        <f t="shared" si="39"/>
        <v>1094.6100000000001</v>
      </c>
    </row>
    <row r="163" spans="1:34" s="180" customFormat="1" ht="15" customHeight="1" x14ac:dyDescent="0.2">
      <c r="A163" s="382" t="s">
        <v>180</v>
      </c>
      <c r="B163" s="382"/>
      <c r="C163" s="382"/>
      <c r="D163" s="183"/>
      <c r="E163" s="184"/>
      <c r="F163" s="143">
        <f>SUMIF($C$5:$C$156,"R",F$5:F$156)</f>
        <v>156710</v>
      </c>
      <c r="G163" s="143">
        <f>SUMIF($C$5:$C$156,"R",G$5:G$156)</f>
        <v>14383</v>
      </c>
      <c r="H163" s="143">
        <f>SUMIF($C$5:$C$156,"R",H$5:H$156)</f>
        <v>142327</v>
      </c>
      <c r="I163" s="179"/>
      <c r="J163" s="143">
        <f>SUMIF($C$5:$C$156,"R",J$5:J$156)</f>
        <v>5299.4299999999994</v>
      </c>
      <c r="K163" s="143">
        <f>SUMIF($C$5:$C$156,"R",K$5:K$156)</f>
        <v>2417.7972</v>
      </c>
      <c r="L163" s="179"/>
      <c r="M163" s="143">
        <f>SUMIF($C$5:$C$156,"R",M$5:M$156)</f>
        <v>119.53999999999999</v>
      </c>
      <c r="N163" s="143">
        <f>SUMIF($C$5:$C$156,"R",N$5:N$156)</f>
        <v>1288.3400000000001</v>
      </c>
      <c r="O163" s="179"/>
      <c r="P163" s="143">
        <f t="shared" ref="P163:Q163" si="40">SUMIF($C$5:$C$156,"R",P$5:P$156)</f>
        <v>64194.16</v>
      </c>
      <c r="Q163" s="143">
        <f t="shared" si="40"/>
        <v>4719.66</v>
      </c>
      <c r="R163" s="143">
        <f>SUMIF($C$5:$C$156,"R",R$5:R$156)</f>
        <v>59474.5</v>
      </c>
      <c r="S163" s="179"/>
      <c r="T163" s="143">
        <f>SUMIF($C$5:$C$156,"R",T$5:T$156)</f>
        <v>340</v>
      </c>
      <c r="U163" s="143">
        <f>SUMIF($C$5:$C$156,"R",U$5:U$156)</f>
        <v>0</v>
      </c>
      <c r="V163" s="179"/>
      <c r="W163" s="143">
        <f t="shared" ref="W163:X163" si="41">SUMIF($C$5:$C$156,"R",W$5:W$156)</f>
        <v>5001.57</v>
      </c>
      <c r="X163" s="143">
        <f t="shared" si="41"/>
        <v>260.95</v>
      </c>
      <c r="Y163" s="143">
        <f>SUMIF($C$5:$C$156,"R",Y$5:Y$156)</f>
        <v>4740.62</v>
      </c>
      <c r="Z163" s="179"/>
      <c r="AA163" s="143">
        <f>SUMIF($C$5:$C$156,"R",AA$5:AA$156)</f>
        <v>216007.22719999999</v>
      </c>
      <c r="AB163" s="179"/>
      <c r="AD163" s="143">
        <f t="shared" ref="AD163:AF163" si="42">SUMIF($C$5:$C$156,"R",AD$5:AD$156)</f>
        <v>225905.72999999998</v>
      </c>
      <c r="AE163" s="143">
        <f t="shared" si="42"/>
        <v>19363.61</v>
      </c>
      <c r="AF163" s="143">
        <f t="shared" si="42"/>
        <v>206542.12</v>
      </c>
      <c r="AG163" s="143">
        <f t="shared" ref="AG163:AH163" si="43">SUMIF($C$5:$C$156,"R",AG$5:AG$156)</f>
        <v>5758.97</v>
      </c>
      <c r="AH163" s="143">
        <f t="shared" si="43"/>
        <v>3706.1372000000001</v>
      </c>
    </row>
    <row r="164" spans="1:34" s="180" customFormat="1" ht="15" customHeight="1" x14ac:dyDescent="0.2">
      <c r="A164" s="382" t="s">
        <v>181</v>
      </c>
      <c r="B164" s="382"/>
      <c r="C164" s="382"/>
      <c r="D164" s="183"/>
      <c r="E164" s="184"/>
      <c r="F164" s="143">
        <f>SUMIF($C$5:$C$156,"N",F$5:F$156)</f>
        <v>237606.49</v>
      </c>
      <c r="G164" s="143">
        <f>SUMIF($C$5:$C$156,"N",G$5:G$156)</f>
        <v>0</v>
      </c>
      <c r="H164" s="143">
        <f>SUMIF($C$5:$C$156,"N",H$5:H$156)</f>
        <v>237606.49</v>
      </c>
      <c r="I164" s="179"/>
      <c r="J164" s="143">
        <f>SUMIF($C$5:$C$156,"N",J$5:J$156)</f>
        <v>8014.6399999999985</v>
      </c>
      <c r="K164" s="143">
        <f>SUMIF($C$5:$C$156,"N",K$5:K$156)</f>
        <v>2826.63</v>
      </c>
      <c r="L164" s="179"/>
      <c r="M164" s="143">
        <f>SUMIF($C$5:$C$156,"N",M$5:M$156)</f>
        <v>1327.2448000000002</v>
      </c>
      <c r="N164" s="143">
        <f>SUMIF($C$5:$C$156,"N",N$5:N$156)</f>
        <v>3268.74</v>
      </c>
      <c r="O164" s="179"/>
      <c r="P164" s="143">
        <f t="shared" ref="P164:Q164" si="44">SUMIF($C$5:$C$156,"N",P$5:P$156)</f>
        <v>127376.62000000001</v>
      </c>
      <c r="Q164" s="143">
        <f t="shared" si="44"/>
        <v>4375.17</v>
      </c>
      <c r="R164" s="143">
        <f>SUMIF($C$5:$C$156,"N",R$5:R$156)</f>
        <v>123001.45000000001</v>
      </c>
      <c r="S164" s="179"/>
      <c r="T164" s="143">
        <f>SUMIF($C$5:$C$156,"N",T$5:T$156)</f>
        <v>69</v>
      </c>
      <c r="U164" s="143">
        <f>SUMIF($C$5:$C$156,"N",U$5:U$156)</f>
        <v>11.04</v>
      </c>
      <c r="V164" s="179"/>
      <c r="W164" s="143">
        <f t="shared" ref="W164:X164" si="45">SUMIF($C$5:$C$156,"N",W$5:W$156)</f>
        <v>2806.7500000000005</v>
      </c>
      <c r="X164" s="143">
        <f t="shared" si="45"/>
        <v>29</v>
      </c>
      <c r="Y164" s="143">
        <f>SUMIF($C$5:$C$156,"N",Y$5:Y$156)</f>
        <v>2777.7500000000005</v>
      </c>
      <c r="Z164" s="179"/>
      <c r="AA164" s="143">
        <f>SUMIF($C$5:$C$156,"N",AA$5:AA$156)</f>
        <v>378902.98479999998</v>
      </c>
      <c r="AB164" s="179"/>
      <c r="AD164" s="143">
        <f t="shared" ref="AD164:AF164" si="46">SUMIF($C$5:$C$156,"N",AD$5:AD$156)</f>
        <v>367789.8600000001</v>
      </c>
      <c r="AE164" s="143">
        <f t="shared" si="46"/>
        <v>4404.17</v>
      </c>
      <c r="AF164" s="143">
        <f t="shared" si="46"/>
        <v>363385.69000000006</v>
      </c>
      <c r="AG164" s="143">
        <f t="shared" ref="AG164:AH164" si="47">SUMIF($C$5:$C$156,"N",AG$5:AG$156)</f>
        <v>9410.8847999999998</v>
      </c>
      <c r="AH164" s="143">
        <f t="shared" si="47"/>
        <v>6106.4100000000008</v>
      </c>
    </row>
    <row r="166" spans="1:34" s="180" customFormat="1" ht="11.25" x14ac:dyDescent="0.2">
      <c r="D166" s="177"/>
      <c r="E166" s="17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79"/>
    </row>
    <row r="167" spans="1:34" x14ac:dyDescent="0.2">
      <c r="F167" s="186"/>
      <c r="J167" s="192"/>
      <c r="K167" s="192"/>
      <c r="N167" s="186"/>
      <c r="P167" s="186"/>
      <c r="Q167" s="186"/>
      <c r="T167" s="174"/>
      <c r="U167" s="174"/>
      <c r="W167" s="174"/>
      <c r="X167" s="174"/>
      <c r="Y167" s="185"/>
      <c r="AA167" s="276"/>
      <c r="AG167" s="174"/>
    </row>
    <row r="168" spans="1:34" x14ac:dyDescent="0.2">
      <c r="Y168" s="185"/>
    </row>
    <row r="169" spans="1:34" x14ac:dyDescent="0.2">
      <c r="K169" s="193"/>
      <c r="Y169" s="185"/>
      <c r="AA169" s="192"/>
    </row>
    <row r="170" spans="1:34" x14ac:dyDescent="0.2">
      <c r="AA170" s="192"/>
    </row>
    <row r="171" spans="1:34" x14ac:dyDescent="0.2">
      <c r="Y171" s="174"/>
    </row>
    <row r="172" spans="1:34" x14ac:dyDescent="0.2">
      <c r="AA172" s="192"/>
    </row>
    <row r="175" spans="1:34" x14ac:dyDescent="0.2">
      <c r="AA175" s="192"/>
    </row>
  </sheetData>
  <mergeCells count="13">
    <mergeCell ref="T3:Y3"/>
    <mergeCell ref="AD3:AF3"/>
    <mergeCell ref="A164:C164"/>
    <mergeCell ref="A1:AA1"/>
    <mergeCell ref="F3:H3"/>
    <mergeCell ref="J3:K3"/>
    <mergeCell ref="M3:R3"/>
    <mergeCell ref="AA3:AA4"/>
    <mergeCell ref="A158:C158"/>
    <mergeCell ref="A159:C159"/>
    <mergeCell ref="A161:C161"/>
    <mergeCell ref="A162:C162"/>
    <mergeCell ref="A163:C163"/>
  </mergeCells>
  <printOptions horizontalCentered="1"/>
  <pageMargins left="0.7" right="0.7" top="0.75" bottom="0.75" header="0.3" footer="0.3"/>
  <pageSetup paperSize="9" scale="37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workbookViewId="0">
      <pane xSplit="5" ySplit="4" topLeftCell="F67" activePane="bottomRight" state="frozen"/>
      <selection activeCell="B36" sqref="B36"/>
      <selection pane="topRight" activeCell="B36" sqref="B36"/>
      <selection pane="bottomLeft" activeCell="B36" sqref="B36"/>
      <selection pane="bottomRight" activeCell="K171" sqref="K171"/>
    </sheetView>
  </sheetViews>
  <sheetFormatPr defaultRowHeight="12.75" x14ac:dyDescent="0.2"/>
  <cols>
    <col min="1" max="1" width="4.42578125" bestFit="1" customWidth="1"/>
    <col min="2" max="2" width="19" bestFit="1" customWidth="1"/>
    <col min="3" max="3" width="3" bestFit="1" customWidth="1"/>
    <col min="4" max="4" width="3" customWidth="1"/>
    <col min="5" max="5" width="0.85546875" style="4" customWidth="1"/>
    <col min="6" max="7" width="8.28515625" bestFit="1" customWidth="1"/>
    <col min="8" max="8" width="8" bestFit="1" customWidth="1"/>
    <col min="9" max="9" width="0.85546875" style="272" customWidth="1"/>
    <col min="10" max="10" width="8.28515625" style="273" bestFit="1" customWidth="1"/>
    <col min="11" max="11" width="8.28515625" bestFit="1" customWidth="1"/>
    <col min="12" max="12" width="8" bestFit="1" customWidth="1"/>
    <col min="13" max="13" width="0.85546875" style="272" customWidth="1"/>
    <col min="14" max="15" width="8.28515625" bestFit="1" customWidth="1"/>
    <col min="16" max="16" width="8" bestFit="1" customWidth="1"/>
  </cols>
  <sheetData>
    <row r="1" spans="1:16" s="57" customFormat="1" ht="15.75" x14ac:dyDescent="0.25">
      <c r="A1" s="352" t="s">
        <v>234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</row>
    <row r="2" spans="1:16" s="51" customFormat="1" ht="15.75" x14ac:dyDescent="0.25">
      <c r="A2" s="56"/>
      <c r="B2" s="54"/>
      <c r="C2" s="54"/>
      <c r="D2" s="54"/>
      <c r="E2" s="54"/>
      <c r="H2" s="194"/>
      <c r="J2" s="195"/>
      <c r="L2" s="194"/>
      <c r="N2" s="196"/>
    </row>
    <row r="3" spans="1:16" s="6" customFormat="1" ht="15.75" x14ac:dyDescent="0.25">
      <c r="A3" s="166"/>
      <c r="B3" s="167"/>
      <c r="C3" s="54"/>
      <c r="D3" s="168"/>
      <c r="E3" s="54"/>
      <c r="F3" s="392" t="s">
        <v>227</v>
      </c>
      <c r="G3" s="392"/>
      <c r="H3" s="393"/>
      <c r="I3" s="197"/>
      <c r="J3" s="394" t="s">
        <v>193</v>
      </c>
      <c r="K3" s="394"/>
      <c r="L3" s="394"/>
      <c r="M3" s="197"/>
      <c r="N3" s="395" t="s">
        <v>199</v>
      </c>
      <c r="O3" s="395"/>
      <c r="P3" s="396"/>
    </row>
    <row r="4" spans="1:16" ht="49.5" x14ac:dyDescent="0.2">
      <c r="A4" s="50" t="s">
        <v>169</v>
      </c>
      <c r="B4" s="49" t="s">
        <v>168</v>
      </c>
      <c r="C4" s="48" t="s">
        <v>167</v>
      </c>
      <c r="D4" s="198" t="s">
        <v>166</v>
      </c>
      <c r="E4" s="44"/>
      <c r="F4" s="199" t="s">
        <v>228</v>
      </c>
      <c r="G4" s="199" t="s">
        <v>229</v>
      </c>
      <c r="H4" s="200" t="s">
        <v>230</v>
      </c>
      <c r="I4" s="201"/>
      <c r="J4" s="202" t="s">
        <v>228</v>
      </c>
      <c r="K4" s="203" t="s">
        <v>229</v>
      </c>
      <c r="L4" s="204" t="s">
        <v>230</v>
      </c>
      <c r="M4" s="201"/>
      <c r="N4" s="205" t="s">
        <v>228</v>
      </c>
      <c r="O4" s="206" t="s">
        <v>229</v>
      </c>
      <c r="P4" s="207" t="s">
        <v>230</v>
      </c>
    </row>
    <row r="5" spans="1:16" x14ac:dyDescent="0.2">
      <c r="A5" s="29">
        <v>60</v>
      </c>
      <c r="B5" s="28" t="s">
        <v>158</v>
      </c>
      <c r="C5" s="27" t="s">
        <v>3</v>
      </c>
      <c r="D5" s="26">
        <v>4</v>
      </c>
      <c r="E5" s="34"/>
      <c r="F5" s="208">
        <v>5779</v>
      </c>
      <c r="G5" s="209">
        <v>5.1522770229307087</v>
      </c>
      <c r="H5" s="209">
        <v>2.246641506147844</v>
      </c>
      <c r="I5" s="210"/>
      <c r="J5" s="211">
        <v>3682</v>
      </c>
      <c r="K5" s="212">
        <v>7.190788291631188</v>
      </c>
      <c r="L5" s="213">
        <v>1.409304625673075</v>
      </c>
      <c r="M5" s="210"/>
      <c r="N5" s="214">
        <v>11163</v>
      </c>
      <c r="O5" s="215">
        <v>9.9523911415427406</v>
      </c>
      <c r="P5" s="216">
        <v>4.2726962347606019</v>
      </c>
    </row>
    <row r="6" spans="1:16" x14ac:dyDescent="0.2">
      <c r="A6" s="29">
        <v>110</v>
      </c>
      <c r="B6" s="28" t="s">
        <v>157</v>
      </c>
      <c r="C6" s="27" t="s">
        <v>3</v>
      </c>
      <c r="D6" s="26">
        <v>4</v>
      </c>
      <c r="E6" s="34"/>
      <c r="F6" s="208">
        <v>3141.44</v>
      </c>
      <c r="G6" s="209">
        <v>6.667289227713022</v>
      </c>
      <c r="H6" s="209">
        <v>2.3906730388724848</v>
      </c>
      <c r="I6" s="210"/>
      <c r="J6" s="217">
        <v>1777.18</v>
      </c>
      <c r="K6" s="212">
        <v>3.6855967283013547</v>
      </c>
      <c r="L6" s="213">
        <v>1.3485593047996869</v>
      </c>
      <c r="M6" s="210"/>
      <c r="N6" s="214">
        <v>4252</v>
      </c>
      <c r="O6" s="215">
        <v>9.0243053492143002</v>
      </c>
      <c r="P6" s="216">
        <v>3.2265016284272097</v>
      </c>
    </row>
    <row r="7" spans="1:16" x14ac:dyDescent="0.2">
      <c r="A7" s="29">
        <v>150</v>
      </c>
      <c r="B7" s="28" t="s">
        <v>156</v>
      </c>
      <c r="C7" s="27" t="s">
        <v>8</v>
      </c>
      <c r="D7" s="26">
        <v>2</v>
      </c>
      <c r="E7" s="34"/>
      <c r="F7" s="208">
        <v>3844.47</v>
      </c>
      <c r="G7" s="209">
        <v>4.867157036511875</v>
      </c>
      <c r="H7" s="209">
        <v>1.6924688181813379</v>
      </c>
      <c r="I7" s="210"/>
      <c r="J7" s="217">
        <v>1736.12</v>
      </c>
      <c r="K7" s="212">
        <v>7.0022909137842024</v>
      </c>
      <c r="L7" s="213">
        <v>0.75578773235819086</v>
      </c>
      <c r="M7" s="210"/>
      <c r="N7" s="214">
        <v>10065</v>
      </c>
      <c r="O7" s="215">
        <v>12.742441889907328</v>
      </c>
      <c r="P7" s="216">
        <v>4.3816115972312915</v>
      </c>
    </row>
    <row r="8" spans="1:16" x14ac:dyDescent="0.2">
      <c r="A8" s="29">
        <v>200</v>
      </c>
      <c r="B8" s="28" t="s">
        <v>155</v>
      </c>
      <c r="C8" s="27" t="s">
        <v>8</v>
      </c>
      <c r="D8" s="26">
        <v>2</v>
      </c>
      <c r="E8" s="34"/>
      <c r="F8" s="208">
        <v>4085</v>
      </c>
      <c r="G8" s="209">
        <v>2.9218809903924834</v>
      </c>
      <c r="H8" s="209">
        <v>1.0034705095124583</v>
      </c>
      <c r="I8" s="218"/>
      <c r="J8" s="217">
        <v>3183.18</v>
      </c>
      <c r="K8" s="212">
        <v>14.613272857483887</v>
      </c>
      <c r="L8" s="213">
        <v>0.7342833495267912</v>
      </c>
      <c r="M8" s="210"/>
      <c r="N8" s="214">
        <v>20602</v>
      </c>
      <c r="O8" s="215">
        <v>14.736007873700354</v>
      </c>
      <c r="P8" s="216">
        <v>4.7523877276657149</v>
      </c>
    </row>
    <row r="9" spans="1:16" x14ac:dyDescent="0.2">
      <c r="A9" s="29">
        <v>250</v>
      </c>
      <c r="B9" s="28" t="s">
        <v>154</v>
      </c>
      <c r="C9" s="27" t="s">
        <v>11</v>
      </c>
      <c r="D9" s="26">
        <v>4</v>
      </c>
      <c r="E9" s="34"/>
      <c r="F9" s="208">
        <v>4588.26</v>
      </c>
      <c r="G9" s="209">
        <v>5.2124154791333428</v>
      </c>
      <c r="H9" s="209">
        <v>2.1651355539658241</v>
      </c>
      <c r="I9" s="218"/>
      <c r="J9" s="217">
        <v>4324.76</v>
      </c>
      <c r="K9" s="212">
        <v>5.7820120646872599</v>
      </c>
      <c r="L9" s="219">
        <v>2.0120590670971703</v>
      </c>
      <c r="M9" s="210"/>
      <c r="N9" s="214">
        <v>7590</v>
      </c>
      <c r="O9" s="215">
        <v>8.6280982716520942</v>
      </c>
      <c r="P9" s="216">
        <v>3.5311851569260546</v>
      </c>
    </row>
    <row r="10" spans="1:16" x14ac:dyDescent="0.2">
      <c r="A10" s="29">
        <v>300</v>
      </c>
      <c r="B10" s="28" t="s">
        <v>153</v>
      </c>
      <c r="C10" s="27" t="s">
        <v>3</v>
      </c>
      <c r="D10" s="26">
        <v>9</v>
      </c>
      <c r="E10" s="34"/>
      <c r="F10" s="220">
        <v>0</v>
      </c>
      <c r="G10" s="221">
        <v>0</v>
      </c>
      <c r="H10" s="209">
        <v>0</v>
      </c>
      <c r="I10" s="218"/>
      <c r="J10" s="217">
        <v>0</v>
      </c>
      <c r="K10" s="212">
        <v>0</v>
      </c>
      <c r="L10" s="219">
        <v>0</v>
      </c>
      <c r="M10" s="210"/>
      <c r="N10" s="214">
        <v>390</v>
      </c>
      <c r="O10" s="215">
        <v>9.4102885821831865</v>
      </c>
      <c r="P10" s="216">
        <v>3.1632222690847742</v>
      </c>
    </row>
    <row r="11" spans="1:16" x14ac:dyDescent="0.2">
      <c r="A11" s="29">
        <v>350</v>
      </c>
      <c r="B11" s="28" t="s">
        <v>152</v>
      </c>
      <c r="C11" s="27" t="s">
        <v>8</v>
      </c>
      <c r="D11" s="26">
        <v>3</v>
      </c>
      <c r="E11" s="34"/>
      <c r="F11" s="208">
        <v>15791</v>
      </c>
      <c r="G11" s="209">
        <v>4.8270267031691905</v>
      </c>
      <c r="H11" s="209">
        <v>1.5929388152513779</v>
      </c>
      <c r="I11" s="218"/>
      <c r="J11" s="217">
        <v>18773</v>
      </c>
      <c r="K11" s="212">
        <v>5.6705184991868629</v>
      </c>
      <c r="L11" s="213">
        <v>1.8328268236885619</v>
      </c>
      <c r="M11" s="210"/>
      <c r="N11" s="214">
        <v>43320</v>
      </c>
      <c r="O11" s="215">
        <v>13.242150388277455</v>
      </c>
      <c r="P11" s="216">
        <v>4.2293750600430666</v>
      </c>
    </row>
    <row r="12" spans="1:16" x14ac:dyDescent="0.2">
      <c r="A12" s="29">
        <v>470</v>
      </c>
      <c r="B12" s="28" t="s">
        <v>151</v>
      </c>
      <c r="C12" s="27" t="s">
        <v>3</v>
      </c>
      <c r="D12" s="26">
        <v>4</v>
      </c>
      <c r="E12" s="34"/>
      <c r="F12" s="208">
        <v>2944.9</v>
      </c>
      <c r="G12" s="209">
        <v>4.0503999647898947</v>
      </c>
      <c r="H12" s="209">
        <v>1.4180862456854042</v>
      </c>
      <c r="I12" s="218"/>
      <c r="J12" s="217">
        <v>0</v>
      </c>
      <c r="K12" s="212">
        <v>0</v>
      </c>
      <c r="L12" s="219">
        <v>0</v>
      </c>
      <c r="M12" s="210"/>
      <c r="N12" s="214">
        <v>12506</v>
      </c>
      <c r="O12" s="215">
        <v>17.171212337569614</v>
      </c>
      <c r="P12" s="216">
        <v>5.8585661737838297</v>
      </c>
    </row>
    <row r="13" spans="1:16" x14ac:dyDescent="0.2">
      <c r="A13" s="29">
        <v>500</v>
      </c>
      <c r="B13" s="28" t="s">
        <v>209</v>
      </c>
      <c r="C13" s="27" t="s">
        <v>8</v>
      </c>
      <c r="D13" s="26">
        <v>7</v>
      </c>
      <c r="E13" s="34"/>
      <c r="F13" s="208">
        <v>16730</v>
      </c>
      <c r="G13" s="209">
        <v>5.4855120838650526</v>
      </c>
      <c r="H13" s="209">
        <v>1.8178317450576276</v>
      </c>
      <c r="I13" s="218"/>
      <c r="J13" s="217">
        <v>18823</v>
      </c>
      <c r="K13" s="212">
        <v>6.7968674395998505</v>
      </c>
      <c r="L13" s="213">
        <v>1.9719702185667549</v>
      </c>
      <c r="M13" s="218"/>
      <c r="N13" s="214">
        <v>39950</v>
      </c>
      <c r="O13" s="215">
        <v>13.09899627916371</v>
      </c>
      <c r="P13" s="216">
        <v>4.1853163805844904</v>
      </c>
    </row>
    <row r="14" spans="1:16" x14ac:dyDescent="0.2">
      <c r="A14" s="29">
        <v>550</v>
      </c>
      <c r="B14" s="28" t="s">
        <v>149</v>
      </c>
      <c r="C14" s="27" t="s">
        <v>3</v>
      </c>
      <c r="D14" s="26">
        <v>4</v>
      </c>
      <c r="E14" s="34"/>
      <c r="F14" s="208">
        <v>4520.67</v>
      </c>
      <c r="G14" s="209">
        <v>5.189587006832709</v>
      </c>
      <c r="H14" s="209">
        <v>2.6345029103446027</v>
      </c>
      <c r="I14" s="218"/>
      <c r="J14" s="217">
        <v>1755.04</v>
      </c>
      <c r="K14" s="212">
        <v>2.9579990561585654</v>
      </c>
      <c r="L14" s="213">
        <v>1.0131410929898008</v>
      </c>
      <c r="M14" s="210"/>
      <c r="N14" s="214">
        <v>8894</v>
      </c>
      <c r="O14" s="215">
        <v>10.210032326794504</v>
      </c>
      <c r="P14" s="216">
        <v>5.1342857604677317</v>
      </c>
    </row>
    <row r="15" spans="1:16" x14ac:dyDescent="0.2">
      <c r="A15" s="29">
        <v>600</v>
      </c>
      <c r="B15" s="28" t="s">
        <v>148</v>
      </c>
      <c r="C15" s="27" t="s">
        <v>11</v>
      </c>
      <c r="D15" s="26">
        <v>11</v>
      </c>
      <c r="E15" s="34"/>
      <c r="F15" s="208">
        <v>1066.6600000000001</v>
      </c>
      <c r="G15" s="209">
        <v>5.2596646942800795</v>
      </c>
      <c r="H15" s="209">
        <v>1.5918587853245623</v>
      </c>
      <c r="I15" s="218"/>
      <c r="J15" s="217">
        <v>1429.06</v>
      </c>
      <c r="K15" s="212">
        <v>7.6042952620152402</v>
      </c>
      <c r="L15" s="213">
        <v>2.1380055295567977</v>
      </c>
      <c r="M15" s="210"/>
      <c r="N15" s="214">
        <v>2118</v>
      </c>
      <c r="O15" s="215">
        <v>10.443786982248522</v>
      </c>
      <c r="P15" s="216">
        <v>3.1687232947541024</v>
      </c>
    </row>
    <row r="16" spans="1:16" x14ac:dyDescent="0.2">
      <c r="A16" s="29">
        <v>650</v>
      </c>
      <c r="B16" s="28" t="s">
        <v>147</v>
      </c>
      <c r="C16" s="27" t="s">
        <v>3</v>
      </c>
      <c r="D16" s="26">
        <v>10</v>
      </c>
      <c r="E16" s="34"/>
      <c r="F16" s="208">
        <v>808</v>
      </c>
      <c r="G16" s="209">
        <v>4.6943992563327912</v>
      </c>
      <c r="H16" s="209">
        <v>1.876172607879925</v>
      </c>
      <c r="I16" s="218"/>
      <c r="J16" s="217">
        <v>0</v>
      </c>
      <c r="K16" s="212">
        <v>0</v>
      </c>
      <c r="L16" s="219">
        <v>0</v>
      </c>
      <c r="M16" s="210"/>
      <c r="N16" s="214">
        <v>1450</v>
      </c>
      <c r="O16" s="215">
        <v>8.4243551010922619</v>
      </c>
      <c r="P16" s="216">
        <v>3.3334865970849235</v>
      </c>
    </row>
    <row r="17" spans="1:16" x14ac:dyDescent="0.2">
      <c r="A17" s="29">
        <v>750</v>
      </c>
      <c r="B17" s="28" t="s">
        <v>146</v>
      </c>
      <c r="C17" s="27" t="s">
        <v>8</v>
      </c>
      <c r="D17" s="26">
        <v>3</v>
      </c>
      <c r="E17" s="34"/>
      <c r="F17" s="208">
        <v>24139.95</v>
      </c>
      <c r="G17" s="209">
        <v>4.5432106525900871</v>
      </c>
      <c r="H17" s="209">
        <v>1.4856352193021216</v>
      </c>
      <c r="I17" s="218"/>
      <c r="J17" s="217">
        <v>0</v>
      </c>
      <c r="K17" s="212">
        <v>0</v>
      </c>
      <c r="L17" s="219">
        <v>0</v>
      </c>
      <c r="M17" s="210"/>
      <c r="N17" s="214">
        <v>97555</v>
      </c>
      <c r="O17" s="215">
        <v>18.360142221231857</v>
      </c>
      <c r="P17" s="216">
        <v>5.7692012002635185</v>
      </c>
    </row>
    <row r="18" spans="1:16" x14ac:dyDescent="0.2">
      <c r="A18" s="29">
        <v>800</v>
      </c>
      <c r="B18" s="28" t="s">
        <v>145</v>
      </c>
      <c r="C18" s="27" t="s">
        <v>3</v>
      </c>
      <c r="D18" s="26">
        <v>10</v>
      </c>
      <c r="E18" s="34"/>
      <c r="F18" s="220">
        <v>0</v>
      </c>
      <c r="G18" s="221">
        <v>0</v>
      </c>
      <c r="H18" s="209">
        <v>0</v>
      </c>
      <c r="I18" s="218"/>
      <c r="J18" s="217">
        <v>0</v>
      </c>
      <c r="K18" s="212">
        <v>0</v>
      </c>
      <c r="L18" s="219">
        <v>0</v>
      </c>
      <c r="M18" s="218"/>
      <c r="N18" s="214">
        <v>777</v>
      </c>
      <c r="O18" s="215">
        <v>8.3710407239819009</v>
      </c>
      <c r="P18" s="216">
        <v>2.4862408805836429</v>
      </c>
    </row>
    <row r="19" spans="1:16" x14ac:dyDescent="0.2">
      <c r="A19" s="29">
        <v>850</v>
      </c>
      <c r="B19" s="28" t="s">
        <v>144</v>
      </c>
      <c r="C19" s="27" t="s">
        <v>3</v>
      </c>
      <c r="D19" s="26">
        <v>10</v>
      </c>
      <c r="E19" s="34"/>
      <c r="F19" s="208">
        <v>501</v>
      </c>
      <c r="G19" s="209">
        <v>3.9228890002505636</v>
      </c>
      <c r="H19" s="209">
        <v>1.3407480357104626</v>
      </c>
      <c r="I19" s="218"/>
      <c r="J19" s="217">
        <v>0</v>
      </c>
      <c r="K19" s="212">
        <v>0</v>
      </c>
      <c r="L19" s="219">
        <v>0</v>
      </c>
      <c r="M19" s="210"/>
      <c r="N19" s="214">
        <v>1450</v>
      </c>
      <c r="O19" s="215">
        <v>11.652576424828826</v>
      </c>
      <c r="P19" s="216">
        <v>3.8041767236855915</v>
      </c>
    </row>
    <row r="20" spans="1:16" x14ac:dyDescent="0.2">
      <c r="A20" s="29">
        <v>900</v>
      </c>
      <c r="B20" s="28" t="s">
        <v>143</v>
      </c>
      <c r="C20" s="27" t="s">
        <v>11</v>
      </c>
      <c r="D20" s="26">
        <v>7</v>
      </c>
      <c r="E20" s="34"/>
      <c r="F20" s="208">
        <v>8390.74</v>
      </c>
      <c r="G20" s="209">
        <v>4.9504643232208805</v>
      </c>
      <c r="H20" s="209">
        <v>2.0584044675458233</v>
      </c>
      <c r="I20" s="218"/>
      <c r="J20" s="217">
        <v>0</v>
      </c>
      <c r="K20" s="212">
        <v>0</v>
      </c>
      <c r="L20" s="219">
        <v>0</v>
      </c>
      <c r="M20" s="210"/>
      <c r="N20" s="214">
        <v>22900</v>
      </c>
      <c r="O20" s="215">
        <v>13.510802742279964</v>
      </c>
      <c r="P20" s="216">
        <v>5.5586571837755177</v>
      </c>
    </row>
    <row r="21" spans="1:16" x14ac:dyDescent="0.2">
      <c r="A21" s="29">
        <v>950</v>
      </c>
      <c r="B21" s="28" t="s">
        <v>142</v>
      </c>
      <c r="C21" s="27" t="s">
        <v>3</v>
      </c>
      <c r="D21" s="26">
        <v>9</v>
      </c>
      <c r="E21" s="34"/>
      <c r="F21" s="220">
        <v>138</v>
      </c>
      <c r="G21" s="209">
        <v>3.0539081171992564</v>
      </c>
      <c r="H21" s="209">
        <v>0.8787570045848192</v>
      </c>
      <c r="I21" s="218"/>
      <c r="J21" s="217">
        <v>0</v>
      </c>
      <c r="K21" s="212">
        <v>0</v>
      </c>
      <c r="L21" s="219">
        <v>0</v>
      </c>
      <c r="M21" s="210"/>
      <c r="N21" s="214">
        <v>843</v>
      </c>
      <c r="O21" s="215">
        <v>16.130884041331804</v>
      </c>
      <c r="P21" s="216">
        <v>5.3380106886856975</v>
      </c>
    </row>
    <row r="22" spans="1:16" x14ac:dyDescent="0.2">
      <c r="A22" s="29">
        <v>1000</v>
      </c>
      <c r="B22" s="28" t="s">
        <v>141</v>
      </c>
      <c r="C22" s="27" t="s">
        <v>3</v>
      </c>
      <c r="D22" s="26">
        <v>9</v>
      </c>
      <c r="E22" s="34"/>
      <c r="F22" s="208">
        <v>130</v>
      </c>
      <c r="G22" s="209">
        <v>3.0826140567200988</v>
      </c>
      <c r="H22" s="209">
        <v>1.017087062652563</v>
      </c>
      <c r="I22" s="218"/>
      <c r="J22" s="217">
        <v>0</v>
      </c>
      <c r="K22" s="212">
        <v>0</v>
      </c>
      <c r="L22" s="219">
        <v>0</v>
      </c>
      <c r="M22" s="210"/>
      <c r="N22" s="214">
        <v>1034</v>
      </c>
      <c r="O22" s="215">
        <v>23.421219534293737</v>
      </c>
      <c r="P22" s="216">
        <v>8.2818056578989534</v>
      </c>
    </row>
    <row r="23" spans="1:16" x14ac:dyDescent="0.2">
      <c r="A23" s="29">
        <v>1050</v>
      </c>
      <c r="B23" s="28" t="s">
        <v>140</v>
      </c>
      <c r="C23" s="27" t="s">
        <v>3</v>
      </c>
      <c r="D23" s="26">
        <v>9</v>
      </c>
      <c r="E23" s="34"/>
      <c r="F23" s="208">
        <v>164.14</v>
      </c>
      <c r="G23" s="209">
        <v>5.5184238838084996</v>
      </c>
      <c r="H23" s="209">
        <v>1.2784683926846747</v>
      </c>
      <c r="I23" s="210"/>
      <c r="J23" s="217">
        <v>0</v>
      </c>
      <c r="K23" s="212">
        <v>0</v>
      </c>
      <c r="L23" s="219">
        <v>0</v>
      </c>
      <c r="M23" s="210"/>
      <c r="N23" s="214">
        <v>1339</v>
      </c>
      <c r="O23" s="215">
        <v>45.01748251748252</v>
      </c>
      <c r="P23" s="216">
        <v>10.06645817044566</v>
      </c>
    </row>
    <row r="24" spans="1:16" x14ac:dyDescent="0.2">
      <c r="A24" s="29">
        <v>1100</v>
      </c>
      <c r="B24" s="28" t="s">
        <v>139</v>
      </c>
      <c r="C24" s="27" t="s">
        <v>8</v>
      </c>
      <c r="D24" s="26">
        <v>2</v>
      </c>
      <c r="E24" s="34"/>
      <c r="F24" s="208">
        <v>3987</v>
      </c>
      <c r="G24" s="209">
        <v>5.3722727664711973</v>
      </c>
      <c r="H24" s="209">
        <v>1.8398300360674982</v>
      </c>
      <c r="I24" s="210"/>
      <c r="J24" s="217">
        <v>978</v>
      </c>
      <c r="K24" s="212">
        <v>1.2774361412546564</v>
      </c>
      <c r="L24" s="213">
        <v>0.43443805570757432</v>
      </c>
      <c r="M24" s="210"/>
      <c r="N24" s="214">
        <v>10083</v>
      </c>
      <c r="O24" s="215">
        <v>13.586312090375991</v>
      </c>
      <c r="P24" s="216">
        <v>4.4789763964207276</v>
      </c>
    </row>
    <row r="25" spans="1:16" x14ac:dyDescent="0.2">
      <c r="A25" s="29">
        <v>1150</v>
      </c>
      <c r="B25" s="28" t="s">
        <v>138</v>
      </c>
      <c r="C25" s="27" t="s">
        <v>3</v>
      </c>
      <c r="D25" s="26">
        <v>9</v>
      </c>
      <c r="E25" s="34"/>
      <c r="F25" s="220">
        <v>0</v>
      </c>
      <c r="G25" s="221">
        <v>0</v>
      </c>
      <c r="H25" s="209">
        <v>0</v>
      </c>
      <c r="I25" s="210"/>
      <c r="J25" s="217">
        <v>0</v>
      </c>
      <c r="K25" s="212">
        <v>0</v>
      </c>
      <c r="L25" s="219">
        <v>0</v>
      </c>
      <c r="M25" s="210"/>
      <c r="N25" s="214">
        <v>520</v>
      </c>
      <c r="O25" s="215">
        <v>19.157088122605362</v>
      </c>
      <c r="P25" s="216">
        <v>3.3377837116154874</v>
      </c>
    </row>
    <row r="26" spans="1:16" x14ac:dyDescent="0.2">
      <c r="A26" s="29">
        <v>1200</v>
      </c>
      <c r="B26" s="28" t="s">
        <v>137</v>
      </c>
      <c r="C26" s="27" t="s">
        <v>3</v>
      </c>
      <c r="D26" s="26">
        <v>9</v>
      </c>
      <c r="E26" s="34"/>
      <c r="F26" s="220">
        <v>0</v>
      </c>
      <c r="G26" s="221">
        <v>0</v>
      </c>
      <c r="H26" s="209">
        <v>0</v>
      </c>
      <c r="I26" s="210"/>
      <c r="J26" s="217">
        <v>0</v>
      </c>
      <c r="K26" s="212">
        <v>0</v>
      </c>
      <c r="L26" s="219">
        <v>0</v>
      </c>
      <c r="M26" s="222"/>
      <c r="N26" s="214">
        <v>300</v>
      </c>
      <c r="O26" s="215">
        <v>11.290079783230469</v>
      </c>
      <c r="P26" s="216">
        <v>2.9738302934179219</v>
      </c>
    </row>
    <row r="27" spans="1:16" x14ac:dyDescent="0.2">
      <c r="A27" s="29">
        <v>1250</v>
      </c>
      <c r="B27" s="28" t="s">
        <v>136</v>
      </c>
      <c r="C27" s="27" t="s">
        <v>3</v>
      </c>
      <c r="D27" s="26">
        <v>4</v>
      </c>
      <c r="E27" s="34"/>
      <c r="F27" s="220">
        <v>0</v>
      </c>
      <c r="G27" s="221">
        <v>0</v>
      </c>
      <c r="H27" s="209">
        <v>0</v>
      </c>
      <c r="I27" s="210"/>
      <c r="J27" s="217">
        <v>771.94</v>
      </c>
      <c r="K27" s="212">
        <v>1.746470588235294</v>
      </c>
      <c r="L27" s="213">
        <v>0.77934691306173876</v>
      </c>
      <c r="M27" s="223"/>
      <c r="N27" s="214">
        <v>6417</v>
      </c>
      <c r="O27" s="215">
        <v>12.871998138504866</v>
      </c>
      <c r="P27" s="216">
        <v>6.4785723516298912</v>
      </c>
    </row>
    <row r="28" spans="1:16" x14ac:dyDescent="0.2">
      <c r="A28" s="29">
        <v>1300</v>
      </c>
      <c r="B28" s="28" t="s">
        <v>135</v>
      </c>
      <c r="C28" s="27" t="s">
        <v>8</v>
      </c>
      <c r="D28" s="26">
        <v>2</v>
      </c>
      <c r="E28" s="34"/>
      <c r="F28" s="208">
        <v>2708.08</v>
      </c>
      <c r="G28" s="209">
        <v>4.616066436665621</v>
      </c>
      <c r="H28" s="209">
        <v>1.5181011962822195</v>
      </c>
      <c r="I28" s="210"/>
      <c r="J28" s="217">
        <v>2199</v>
      </c>
      <c r="K28" s="212">
        <v>3.6215176448112989</v>
      </c>
      <c r="L28" s="213">
        <v>1.1980412923809149</v>
      </c>
      <c r="M28" s="224"/>
      <c r="N28" s="214">
        <v>7465</v>
      </c>
      <c r="O28" s="215">
        <v>12.724489656771167</v>
      </c>
      <c r="P28" s="216">
        <v>4.0670205764545386</v>
      </c>
    </row>
    <row r="29" spans="1:16" x14ac:dyDescent="0.2">
      <c r="A29" s="29">
        <v>1350</v>
      </c>
      <c r="B29" s="28" t="s">
        <v>134</v>
      </c>
      <c r="C29" s="27" t="s">
        <v>11</v>
      </c>
      <c r="D29" s="26">
        <v>4</v>
      </c>
      <c r="E29" s="34"/>
      <c r="F29" s="208">
        <v>4591</v>
      </c>
      <c r="G29" s="209">
        <v>6.8483138022387164</v>
      </c>
      <c r="H29" s="209">
        <v>2.8641836671033754</v>
      </c>
      <c r="I29" s="210"/>
      <c r="J29" s="217">
        <v>0</v>
      </c>
      <c r="K29" s="212">
        <v>0</v>
      </c>
      <c r="L29" s="219">
        <v>0</v>
      </c>
      <c r="M29" s="224"/>
      <c r="N29" s="214">
        <v>7738</v>
      </c>
      <c r="O29" s="215">
        <v>11.54263824912289</v>
      </c>
      <c r="P29" s="216">
        <v>4.7073165983706282</v>
      </c>
    </row>
    <row r="30" spans="1:16" x14ac:dyDescent="0.2">
      <c r="A30" s="29">
        <v>1400</v>
      </c>
      <c r="B30" s="28" t="s">
        <v>133</v>
      </c>
      <c r="C30" s="27" t="s">
        <v>3</v>
      </c>
      <c r="D30" s="26">
        <v>11</v>
      </c>
      <c r="E30" s="34"/>
      <c r="F30" s="208">
        <v>629.63</v>
      </c>
      <c r="G30" s="209">
        <v>4.5129590871297918</v>
      </c>
      <c r="H30" s="209">
        <v>0.91812778516600169</v>
      </c>
      <c r="I30" s="218"/>
      <c r="J30" s="217">
        <v>0</v>
      </c>
      <c r="K30" s="212">
        <v>0</v>
      </c>
      <c r="L30" s="219">
        <v>0</v>
      </c>
      <c r="M30" s="224"/>
      <c r="N30" s="214">
        <v>2011</v>
      </c>
      <c r="O30" s="215">
        <v>14.414117377218382</v>
      </c>
      <c r="P30" s="216">
        <v>2.8238829443648723</v>
      </c>
    </row>
    <row r="31" spans="1:16" x14ac:dyDescent="0.2">
      <c r="A31" s="29">
        <v>1450</v>
      </c>
      <c r="B31" s="28" t="s">
        <v>132</v>
      </c>
      <c r="C31" s="27" t="s">
        <v>8</v>
      </c>
      <c r="D31" s="26">
        <v>6</v>
      </c>
      <c r="E31" s="34"/>
      <c r="F31" s="208">
        <v>7548</v>
      </c>
      <c r="G31" s="209">
        <v>7.57864805272522</v>
      </c>
      <c r="H31" s="209">
        <v>2.486532927124951</v>
      </c>
      <c r="I31" s="210"/>
      <c r="J31" s="217">
        <v>7145</v>
      </c>
      <c r="K31" s="212">
        <v>7.4530183420398215</v>
      </c>
      <c r="L31" s="213">
        <v>2.172461519002121</v>
      </c>
      <c r="M31" s="224"/>
      <c r="N31" s="214">
        <v>13800</v>
      </c>
      <c r="O31" s="215">
        <v>13.856033800689991</v>
      </c>
      <c r="P31" s="216">
        <v>4.1959368736500036</v>
      </c>
    </row>
    <row r="32" spans="1:16" x14ac:dyDescent="0.2">
      <c r="A32" s="29">
        <v>1500</v>
      </c>
      <c r="B32" s="28" t="s">
        <v>131</v>
      </c>
      <c r="C32" s="27" t="s">
        <v>8</v>
      </c>
      <c r="D32" s="26">
        <v>7</v>
      </c>
      <c r="E32" s="34"/>
      <c r="F32" s="208">
        <v>13260</v>
      </c>
      <c r="G32" s="209">
        <v>5.0151437674546662</v>
      </c>
      <c r="H32" s="209">
        <v>1.686273731822961</v>
      </c>
      <c r="I32" s="210"/>
      <c r="J32" s="217">
        <v>16307</v>
      </c>
      <c r="K32" s="212">
        <v>6.1490647629591528</v>
      </c>
      <c r="L32" s="213">
        <v>2.0292494651551971</v>
      </c>
      <c r="M32" s="224"/>
      <c r="N32" s="214">
        <v>29066</v>
      </c>
      <c r="O32" s="215">
        <v>10.993225395538262</v>
      </c>
      <c r="P32" s="216">
        <v>3.6169844210584996</v>
      </c>
    </row>
    <row r="33" spans="1:16" x14ac:dyDescent="0.2">
      <c r="A33" s="29">
        <v>1520</v>
      </c>
      <c r="B33" s="28" t="s">
        <v>130</v>
      </c>
      <c r="C33" s="27" t="s">
        <v>8</v>
      </c>
      <c r="D33" s="26">
        <v>2</v>
      </c>
      <c r="E33" s="34"/>
      <c r="F33" s="208">
        <v>8250.14</v>
      </c>
      <c r="G33" s="209">
        <v>4.717147483544581</v>
      </c>
      <c r="H33" s="209">
        <v>1.9855645887183337</v>
      </c>
      <c r="I33" s="210"/>
      <c r="J33" s="217">
        <v>4923.2</v>
      </c>
      <c r="K33" s="212">
        <v>2.7025068671516306</v>
      </c>
      <c r="L33" s="213">
        <v>1.1150793003665593</v>
      </c>
      <c r="M33" s="224"/>
      <c r="N33" s="214">
        <v>17422</v>
      </c>
      <c r="O33" s="215">
        <v>9.9613028940495187</v>
      </c>
      <c r="P33" s="216">
        <v>3.9459927630374949</v>
      </c>
    </row>
    <row r="34" spans="1:16" x14ac:dyDescent="0.2">
      <c r="A34" s="29">
        <v>1550</v>
      </c>
      <c r="B34" s="28" t="s">
        <v>129</v>
      </c>
      <c r="C34" s="27" t="s">
        <v>8</v>
      </c>
      <c r="D34" s="26">
        <v>3</v>
      </c>
      <c r="E34" s="34"/>
      <c r="F34" s="208">
        <v>11261</v>
      </c>
      <c r="G34" s="209">
        <v>4.0550078140191426</v>
      </c>
      <c r="H34" s="209">
        <v>1.4960704403264384</v>
      </c>
      <c r="I34" s="210"/>
      <c r="J34" s="217">
        <v>11433</v>
      </c>
      <c r="K34" s="212">
        <v>7.6816918669339884</v>
      </c>
      <c r="L34" s="213">
        <v>1.4770638456422418</v>
      </c>
      <c r="M34" s="224"/>
      <c r="N34" s="214">
        <v>35093</v>
      </c>
      <c r="O34" s="215">
        <v>12.944574366843476</v>
      </c>
      <c r="P34" s="216">
        <v>4.5337707981390007</v>
      </c>
    </row>
    <row r="35" spans="1:16" x14ac:dyDescent="0.2">
      <c r="A35" s="29">
        <v>1600</v>
      </c>
      <c r="B35" s="28" t="s">
        <v>128</v>
      </c>
      <c r="C35" s="27" t="s">
        <v>3</v>
      </c>
      <c r="D35" s="26">
        <v>9</v>
      </c>
      <c r="E35" s="34"/>
      <c r="F35" s="220">
        <v>0</v>
      </c>
      <c r="G35" s="221">
        <v>0</v>
      </c>
      <c r="H35" s="209">
        <v>0</v>
      </c>
      <c r="I35" s="210"/>
      <c r="J35" s="217">
        <v>0</v>
      </c>
      <c r="K35" s="212">
        <v>0</v>
      </c>
      <c r="L35" s="219">
        <v>0</v>
      </c>
      <c r="M35" s="224"/>
      <c r="N35" s="214">
        <v>413</v>
      </c>
      <c r="O35" s="215">
        <v>7.4575659082701344</v>
      </c>
      <c r="P35" s="216">
        <v>2.8446660789067666</v>
      </c>
    </row>
    <row r="36" spans="1:16" x14ac:dyDescent="0.2">
      <c r="A36" s="29">
        <v>1700</v>
      </c>
      <c r="B36" s="28" t="s">
        <v>127</v>
      </c>
      <c r="C36" s="27" t="s">
        <v>3</v>
      </c>
      <c r="D36" s="26">
        <v>9</v>
      </c>
      <c r="E36" s="34"/>
      <c r="F36" s="220">
        <v>0</v>
      </c>
      <c r="G36" s="221">
        <v>0</v>
      </c>
      <c r="H36" s="209">
        <v>0</v>
      </c>
      <c r="I36" s="210"/>
      <c r="J36" s="217">
        <v>0</v>
      </c>
      <c r="K36" s="212">
        <v>0</v>
      </c>
      <c r="L36" s="219">
        <v>0</v>
      </c>
      <c r="M36" s="224"/>
      <c r="N36" s="214">
        <v>1464</v>
      </c>
      <c r="O36" s="215">
        <v>37.191342343257801</v>
      </c>
      <c r="P36" s="216">
        <v>13.600891861761427</v>
      </c>
    </row>
    <row r="37" spans="1:16" x14ac:dyDescent="0.2">
      <c r="A37" s="29">
        <v>1720</v>
      </c>
      <c r="B37" s="28" t="s">
        <v>126</v>
      </c>
      <c r="C37" s="27" t="s">
        <v>6</v>
      </c>
      <c r="D37" s="26">
        <v>4</v>
      </c>
      <c r="E37" s="34"/>
      <c r="F37" s="208">
        <v>4839.04</v>
      </c>
      <c r="G37" s="209">
        <v>4.685251310968761</v>
      </c>
      <c r="H37" s="209">
        <v>1.7727784950081256</v>
      </c>
      <c r="I37" s="210"/>
      <c r="J37" s="217">
        <v>0</v>
      </c>
      <c r="K37" s="212">
        <v>0</v>
      </c>
      <c r="L37" s="219">
        <v>0</v>
      </c>
      <c r="M37" s="224"/>
      <c r="N37" s="214">
        <v>16316</v>
      </c>
      <c r="O37" s="215">
        <v>15.797464040339882</v>
      </c>
      <c r="P37" s="216">
        <v>5.7770557834999128</v>
      </c>
    </row>
    <row r="38" spans="1:16" x14ac:dyDescent="0.2">
      <c r="A38" s="29">
        <v>1730</v>
      </c>
      <c r="B38" s="28" t="s">
        <v>125</v>
      </c>
      <c r="C38" s="27" t="s">
        <v>11</v>
      </c>
      <c r="D38" s="26">
        <v>4</v>
      </c>
      <c r="E38" s="34"/>
      <c r="F38" s="208">
        <v>6658</v>
      </c>
      <c r="G38" s="209">
        <v>6.0618531170562227</v>
      </c>
      <c r="H38" s="209">
        <v>2.4982139533766787</v>
      </c>
      <c r="I38" s="210"/>
      <c r="J38" s="217">
        <v>6983</v>
      </c>
      <c r="K38" s="212">
        <v>7.6539448012802245</v>
      </c>
      <c r="L38" s="213">
        <v>2.6308888885539945</v>
      </c>
      <c r="M38" s="210"/>
      <c r="N38" s="214">
        <v>6298</v>
      </c>
      <c r="O38" s="215">
        <v>5.734086952721551</v>
      </c>
      <c r="P38" s="216">
        <v>2.3728108578136986</v>
      </c>
    </row>
    <row r="39" spans="1:16" x14ac:dyDescent="0.2">
      <c r="A39" s="29">
        <v>1750</v>
      </c>
      <c r="B39" s="28" t="s">
        <v>124</v>
      </c>
      <c r="C39" s="27" t="s">
        <v>3</v>
      </c>
      <c r="D39" s="26">
        <v>10</v>
      </c>
      <c r="E39" s="34"/>
      <c r="F39" s="220">
        <v>0</v>
      </c>
      <c r="G39" s="221">
        <v>0</v>
      </c>
      <c r="H39" s="209">
        <v>0</v>
      </c>
      <c r="I39" s="210"/>
      <c r="J39" s="217">
        <v>0</v>
      </c>
      <c r="K39" s="212">
        <v>0</v>
      </c>
      <c r="L39" s="219">
        <v>0</v>
      </c>
      <c r="M39" s="210"/>
      <c r="N39" s="214">
        <v>1424</v>
      </c>
      <c r="O39" s="215">
        <v>14.093986301912189</v>
      </c>
      <c r="P39" s="216">
        <v>5.450759431651151</v>
      </c>
    </row>
    <row r="40" spans="1:16" x14ac:dyDescent="0.2">
      <c r="A40" s="29">
        <v>1800</v>
      </c>
      <c r="B40" s="28" t="s">
        <v>123</v>
      </c>
      <c r="C40" s="27" t="s">
        <v>11</v>
      </c>
      <c r="D40" s="26">
        <v>4</v>
      </c>
      <c r="E40" s="34"/>
      <c r="F40" s="208">
        <v>8660</v>
      </c>
      <c r="G40" s="209">
        <v>5.9567373037578344</v>
      </c>
      <c r="H40" s="209">
        <v>2.3478276900520427</v>
      </c>
      <c r="I40" s="210"/>
      <c r="J40" s="217">
        <v>10724</v>
      </c>
      <c r="K40" s="212">
        <v>7.8426669162902805</v>
      </c>
      <c r="L40" s="213">
        <v>2.872374846524544</v>
      </c>
      <c r="M40" s="210"/>
      <c r="N40" s="214">
        <v>12201</v>
      </c>
      <c r="O40" s="215">
        <v>8.3959999779795105</v>
      </c>
      <c r="P40" s="216">
        <v>3.2679826093291648</v>
      </c>
    </row>
    <row r="41" spans="1:16" x14ac:dyDescent="0.2">
      <c r="A41" s="29">
        <v>1860</v>
      </c>
      <c r="B41" s="28" t="s">
        <v>122</v>
      </c>
      <c r="C41" s="27" t="s">
        <v>3</v>
      </c>
      <c r="D41" s="26">
        <v>8</v>
      </c>
      <c r="E41" s="34"/>
      <c r="F41" s="220">
        <v>0</v>
      </c>
      <c r="G41" s="221">
        <v>0</v>
      </c>
      <c r="H41" s="209">
        <v>0</v>
      </c>
      <c r="I41" s="210"/>
      <c r="J41" s="217">
        <v>0</v>
      </c>
      <c r="K41" s="212">
        <v>0</v>
      </c>
      <c r="L41" s="219">
        <v>0</v>
      </c>
      <c r="M41" s="210"/>
      <c r="N41" s="225">
        <v>0</v>
      </c>
      <c r="O41" s="226">
        <v>0</v>
      </c>
      <c r="P41" s="216">
        <v>0</v>
      </c>
    </row>
    <row r="42" spans="1:16" x14ac:dyDescent="0.2">
      <c r="A42" s="29">
        <v>2000</v>
      </c>
      <c r="B42" s="28" t="s">
        <v>121</v>
      </c>
      <c r="C42" s="27" t="s">
        <v>3</v>
      </c>
      <c r="D42" s="26">
        <v>9</v>
      </c>
      <c r="E42" s="34"/>
      <c r="F42" s="208">
        <v>250.14</v>
      </c>
      <c r="G42" s="209">
        <v>3.0698051151146237</v>
      </c>
      <c r="H42" s="209">
        <v>1.141795541273348</v>
      </c>
      <c r="I42" s="210"/>
      <c r="J42" s="217">
        <v>170</v>
      </c>
      <c r="K42" s="212">
        <v>4.0814366657063283</v>
      </c>
      <c r="L42" s="219">
        <v>0.76455350075555883</v>
      </c>
      <c r="M42" s="210"/>
      <c r="N42" s="214">
        <v>700</v>
      </c>
      <c r="O42" s="215">
        <v>8.6569379173880794</v>
      </c>
      <c r="P42" s="216">
        <v>3.1481614736993597</v>
      </c>
    </row>
    <row r="43" spans="1:16" x14ac:dyDescent="0.2">
      <c r="A43" s="29">
        <v>2060</v>
      </c>
      <c r="B43" s="28" t="s">
        <v>120</v>
      </c>
      <c r="C43" s="27" t="s">
        <v>3</v>
      </c>
      <c r="D43" s="26">
        <v>10</v>
      </c>
      <c r="E43" s="34"/>
      <c r="F43" s="208">
        <v>596</v>
      </c>
      <c r="G43" s="209">
        <v>3.8002448479902062</v>
      </c>
      <c r="H43" s="209">
        <v>1.1363809698134504</v>
      </c>
      <c r="I43" s="210"/>
      <c r="J43" s="217">
        <v>33</v>
      </c>
      <c r="K43" s="212">
        <v>6.3461538461538458</v>
      </c>
      <c r="L43" s="219">
        <v>6.300162658745008E-2</v>
      </c>
      <c r="M43" s="210"/>
      <c r="N43" s="214">
        <v>1673</v>
      </c>
      <c r="O43" s="215">
        <v>10.667465823301368</v>
      </c>
      <c r="P43" s="216">
        <v>3.1939915539637571</v>
      </c>
    </row>
    <row r="44" spans="1:16" x14ac:dyDescent="0.2">
      <c r="A44" s="29">
        <v>2150</v>
      </c>
      <c r="B44" s="28" t="s">
        <v>119</v>
      </c>
      <c r="C44" s="27" t="s">
        <v>3</v>
      </c>
      <c r="D44" s="26">
        <v>9</v>
      </c>
      <c r="E44" s="34"/>
      <c r="F44" s="220">
        <v>0</v>
      </c>
      <c r="G44" s="221">
        <v>0</v>
      </c>
      <c r="H44" s="209">
        <v>0</v>
      </c>
      <c r="I44" s="210"/>
      <c r="J44" s="217">
        <v>0</v>
      </c>
      <c r="K44" s="212">
        <v>0</v>
      </c>
      <c r="L44" s="219">
        <v>0</v>
      </c>
      <c r="M44" s="210"/>
      <c r="N44" s="214">
        <v>2500</v>
      </c>
      <c r="O44" s="215">
        <v>33.714532312007769</v>
      </c>
      <c r="P44" s="216">
        <v>11.235551081309437</v>
      </c>
    </row>
    <row r="45" spans="1:16" x14ac:dyDescent="0.2">
      <c r="A45" s="29">
        <v>2200</v>
      </c>
      <c r="B45" s="28" t="s">
        <v>118</v>
      </c>
      <c r="C45" s="27" t="s">
        <v>3</v>
      </c>
      <c r="D45" s="26">
        <v>10</v>
      </c>
      <c r="E45" s="34"/>
      <c r="F45" s="208">
        <v>1672</v>
      </c>
      <c r="G45" s="209">
        <v>11.076075147725165</v>
      </c>
      <c r="H45" s="209">
        <v>4.2866079394542265</v>
      </c>
      <c r="I45" s="210"/>
      <c r="J45" s="217">
        <v>243</v>
      </c>
      <c r="K45" s="212">
        <v>1.4830456753655739</v>
      </c>
      <c r="L45" s="219">
        <v>0.61286254728877687</v>
      </c>
      <c r="M45" s="210"/>
      <c r="N45" s="214">
        <v>1740</v>
      </c>
      <c r="O45" s="215">
        <v>11.526537534115901</v>
      </c>
      <c r="P45" s="216">
        <v>4.3883984867591428</v>
      </c>
    </row>
    <row r="46" spans="1:16" x14ac:dyDescent="0.2">
      <c r="A46" s="29">
        <v>2310</v>
      </c>
      <c r="B46" s="28" t="s">
        <v>117</v>
      </c>
      <c r="C46" s="27" t="s">
        <v>3</v>
      </c>
      <c r="D46" s="26">
        <v>11</v>
      </c>
      <c r="E46" s="34"/>
      <c r="F46" s="208">
        <v>1184</v>
      </c>
      <c r="G46" s="209">
        <v>4.6420450090174858</v>
      </c>
      <c r="H46" s="209">
        <v>2.0146196044267182</v>
      </c>
      <c r="I46" s="218"/>
      <c r="J46" s="217">
        <v>0</v>
      </c>
      <c r="K46" s="212">
        <v>0</v>
      </c>
      <c r="L46" s="219">
        <v>0</v>
      </c>
      <c r="M46" s="218"/>
      <c r="N46" s="214">
        <v>4705</v>
      </c>
      <c r="O46" s="215">
        <v>18.446640006273036</v>
      </c>
      <c r="P46" s="216">
        <v>7.9299534821007205</v>
      </c>
    </row>
    <row r="47" spans="1:16" x14ac:dyDescent="0.2">
      <c r="A47" s="29">
        <v>2350</v>
      </c>
      <c r="B47" s="28" t="s">
        <v>116</v>
      </c>
      <c r="C47" s="27" t="s">
        <v>3</v>
      </c>
      <c r="D47" s="26">
        <v>11</v>
      </c>
      <c r="E47" s="34"/>
      <c r="F47" s="208">
        <v>1056</v>
      </c>
      <c r="G47" s="209">
        <v>4.731521972901283</v>
      </c>
      <c r="H47" s="209">
        <v>1.6212431987619598</v>
      </c>
      <c r="I47" s="210"/>
      <c r="J47" s="217">
        <v>0</v>
      </c>
      <c r="K47" s="212">
        <v>0</v>
      </c>
      <c r="L47" s="219">
        <v>0</v>
      </c>
      <c r="M47" s="210"/>
      <c r="N47" s="214">
        <v>3042.49</v>
      </c>
      <c r="O47" s="215">
        <v>13.632204817549646</v>
      </c>
      <c r="P47" s="216">
        <v>4.6617339715499222</v>
      </c>
    </row>
    <row r="48" spans="1:16" x14ac:dyDescent="0.2">
      <c r="A48" s="29">
        <v>2500</v>
      </c>
      <c r="B48" s="28" t="s">
        <v>115</v>
      </c>
      <c r="C48" s="27" t="s">
        <v>3</v>
      </c>
      <c r="D48" s="26">
        <v>4</v>
      </c>
      <c r="E48" s="34"/>
      <c r="F48" s="220">
        <v>0</v>
      </c>
      <c r="G48" s="221">
        <v>0</v>
      </c>
      <c r="H48" s="209">
        <v>0</v>
      </c>
      <c r="I48" s="210"/>
      <c r="J48" s="217">
        <v>0</v>
      </c>
      <c r="K48" s="212">
        <v>0</v>
      </c>
      <c r="L48" s="219">
        <v>0</v>
      </c>
      <c r="M48" s="210"/>
      <c r="N48" s="214">
        <v>2687</v>
      </c>
      <c r="O48" s="215">
        <v>15.333257247203836</v>
      </c>
      <c r="P48" s="216">
        <v>7.0055689971633566</v>
      </c>
    </row>
    <row r="49" spans="1:16" x14ac:dyDescent="0.2">
      <c r="A49" s="29">
        <v>2600</v>
      </c>
      <c r="B49" s="28" t="s">
        <v>114</v>
      </c>
      <c r="C49" s="27" t="s">
        <v>3</v>
      </c>
      <c r="D49" s="26">
        <v>4</v>
      </c>
      <c r="E49" s="34"/>
      <c r="F49" s="220">
        <v>3570</v>
      </c>
      <c r="G49" s="209">
        <v>4.4439022690042176</v>
      </c>
      <c r="H49" s="209">
        <v>1.6955334803745561</v>
      </c>
      <c r="I49" s="210"/>
      <c r="J49" s="217">
        <v>0</v>
      </c>
      <c r="K49" s="212">
        <v>0</v>
      </c>
      <c r="L49" s="219">
        <v>0</v>
      </c>
      <c r="M49" s="210"/>
      <c r="N49" s="214">
        <v>10914</v>
      </c>
      <c r="O49" s="215">
        <v>13.585644079527178</v>
      </c>
      <c r="P49" s="216">
        <v>5.1222602900455252</v>
      </c>
    </row>
    <row r="50" spans="1:16" x14ac:dyDescent="0.2">
      <c r="A50" s="29">
        <v>2700</v>
      </c>
      <c r="B50" s="28" t="s">
        <v>113</v>
      </c>
      <c r="C50" s="27" t="s">
        <v>11</v>
      </c>
      <c r="D50" s="26">
        <v>10</v>
      </c>
      <c r="E50" s="34"/>
      <c r="F50" s="208">
        <v>803.84</v>
      </c>
      <c r="G50" s="209">
        <v>4.853520106267359</v>
      </c>
      <c r="H50" s="209">
        <v>1.8086418086418088</v>
      </c>
      <c r="I50" s="210"/>
      <c r="J50" s="217">
        <v>0</v>
      </c>
      <c r="K50" s="212">
        <v>0</v>
      </c>
      <c r="L50" s="219">
        <v>0</v>
      </c>
      <c r="M50" s="210"/>
      <c r="N50" s="214">
        <v>2780</v>
      </c>
      <c r="O50" s="215">
        <v>16.785412389807995</v>
      </c>
      <c r="P50" s="216">
        <v>6.0177328299795656</v>
      </c>
    </row>
    <row r="51" spans="1:16" x14ac:dyDescent="0.2">
      <c r="A51" s="29">
        <v>2750</v>
      </c>
      <c r="B51" s="28" t="s">
        <v>112</v>
      </c>
      <c r="C51" s="27" t="s">
        <v>3</v>
      </c>
      <c r="D51" s="26">
        <v>4</v>
      </c>
      <c r="E51" s="34"/>
      <c r="F51" s="208">
        <v>4884.2899999999991</v>
      </c>
      <c r="G51" s="209">
        <v>4.7484279786741732</v>
      </c>
      <c r="H51" s="209">
        <v>2.5390926349891556</v>
      </c>
      <c r="I51" s="218"/>
      <c r="J51" s="217">
        <v>3931.25</v>
      </c>
      <c r="K51" s="212">
        <v>3.8218978584733603</v>
      </c>
      <c r="L51" s="213">
        <v>2.0304281446651324</v>
      </c>
      <c r="M51" s="218"/>
      <c r="N51" s="214">
        <v>6158</v>
      </c>
      <c r="O51" s="215">
        <v>5.9867083020614178</v>
      </c>
      <c r="P51" s="216">
        <v>3.1805091293730712</v>
      </c>
    </row>
    <row r="52" spans="1:16" x14ac:dyDescent="0.2">
      <c r="A52" s="29">
        <v>2850</v>
      </c>
      <c r="B52" s="28" t="s">
        <v>111</v>
      </c>
      <c r="C52" s="27" t="s">
        <v>8</v>
      </c>
      <c r="D52" s="26">
        <v>3</v>
      </c>
      <c r="E52" s="34"/>
      <c r="F52" s="208">
        <v>11941.44</v>
      </c>
      <c r="G52" s="209">
        <v>4.0925840626439429</v>
      </c>
      <c r="H52" s="209">
        <v>1.1679419237067923</v>
      </c>
      <c r="I52" s="210"/>
      <c r="J52" s="217">
        <v>0</v>
      </c>
      <c r="K52" s="212">
        <v>0</v>
      </c>
      <c r="L52" s="219">
        <v>0</v>
      </c>
      <c r="M52" s="210"/>
      <c r="N52" s="214">
        <v>64417</v>
      </c>
      <c r="O52" s="215">
        <v>22.077068390691146</v>
      </c>
      <c r="P52" s="216">
        <v>6.1500616180475385</v>
      </c>
    </row>
    <row r="53" spans="1:16" x14ac:dyDescent="0.2">
      <c r="A53" s="29">
        <v>2900</v>
      </c>
      <c r="B53" s="28" t="s">
        <v>110</v>
      </c>
      <c r="C53" s="27" t="s">
        <v>3</v>
      </c>
      <c r="D53" s="26">
        <v>10</v>
      </c>
      <c r="E53" s="34"/>
      <c r="F53" s="208">
        <v>630</v>
      </c>
      <c r="G53" s="209">
        <v>3.7255180244110133</v>
      </c>
      <c r="H53" s="209">
        <v>1.279208596281767</v>
      </c>
      <c r="I53" s="210"/>
      <c r="J53" s="217">
        <v>0</v>
      </c>
      <c r="K53" s="212">
        <v>0</v>
      </c>
      <c r="L53" s="219">
        <v>0</v>
      </c>
      <c r="M53" s="210"/>
      <c r="N53" s="214">
        <v>4023</v>
      </c>
      <c r="O53" s="215">
        <v>23.651906027326387</v>
      </c>
      <c r="P53" s="216">
        <v>8.0055240703005595</v>
      </c>
    </row>
    <row r="54" spans="1:16" x14ac:dyDescent="0.2">
      <c r="A54" s="29">
        <v>2950</v>
      </c>
      <c r="B54" s="28" t="s">
        <v>109</v>
      </c>
      <c r="C54" s="27" t="s">
        <v>3</v>
      </c>
      <c r="D54" s="26">
        <v>9</v>
      </c>
      <c r="E54" s="34"/>
      <c r="F54" s="208">
        <v>518</v>
      </c>
      <c r="G54" s="209">
        <v>10.312151616499442</v>
      </c>
      <c r="H54" s="209">
        <v>2.197075090767195</v>
      </c>
      <c r="I54" s="210"/>
      <c r="J54" s="217">
        <v>0</v>
      </c>
      <c r="K54" s="212">
        <v>0</v>
      </c>
      <c r="L54" s="219">
        <v>0</v>
      </c>
      <c r="M54" s="210"/>
      <c r="N54" s="214">
        <v>780</v>
      </c>
      <c r="O54" s="215">
        <v>15.527950310559005</v>
      </c>
      <c r="P54" s="216">
        <v>3.3422459893048124</v>
      </c>
    </row>
    <row r="55" spans="1:16" x14ac:dyDescent="0.2">
      <c r="A55" s="29">
        <v>3020</v>
      </c>
      <c r="B55" s="28" t="s">
        <v>108</v>
      </c>
      <c r="C55" s="27" t="s">
        <v>3</v>
      </c>
      <c r="D55" s="26">
        <v>6</v>
      </c>
      <c r="E55" s="34"/>
      <c r="F55" s="208">
        <v>590</v>
      </c>
      <c r="G55" s="209">
        <v>3.7694863276258626</v>
      </c>
      <c r="H55" s="209">
        <v>1.2656055600840876</v>
      </c>
      <c r="I55" s="210"/>
      <c r="J55" s="217">
        <v>0</v>
      </c>
      <c r="K55" s="212">
        <v>0</v>
      </c>
      <c r="L55" s="219">
        <v>0</v>
      </c>
      <c r="M55" s="210"/>
      <c r="N55" s="214">
        <v>1700</v>
      </c>
      <c r="O55" s="215">
        <v>10.86123179146435</v>
      </c>
      <c r="P55" s="216">
        <v>3.6712305100850862</v>
      </c>
    </row>
    <row r="56" spans="1:16" x14ac:dyDescent="0.2">
      <c r="A56" s="29">
        <v>3050</v>
      </c>
      <c r="B56" s="28" t="s">
        <v>107</v>
      </c>
      <c r="C56" s="27" t="s">
        <v>11</v>
      </c>
      <c r="D56" s="26">
        <v>9</v>
      </c>
      <c r="E56" s="34"/>
      <c r="F56" s="208">
        <v>452</v>
      </c>
      <c r="G56" s="209">
        <v>4.1769859165342105</v>
      </c>
      <c r="H56" s="209">
        <v>1.747548792180879</v>
      </c>
      <c r="I56" s="210"/>
      <c r="J56" s="217">
        <v>96</v>
      </c>
      <c r="K56" s="212">
        <v>1.202706088699574</v>
      </c>
      <c r="L56" s="213">
        <v>0.37116080541894775</v>
      </c>
      <c r="M56" s="210"/>
      <c r="N56" s="214">
        <v>1262</v>
      </c>
      <c r="O56" s="215">
        <v>11.662292536872066</v>
      </c>
      <c r="P56" s="216">
        <v>4.8792180879032507</v>
      </c>
    </row>
    <row r="57" spans="1:16" x14ac:dyDescent="0.2">
      <c r="A57" s="29">
        <v>3100</v>
      </c>
      <c r="B57" s="28" t="s">
        <v>106</v>
      </c>
      <c r="C57" s="27" t="s">
        <v>6</v>
      </c>
      <c r="D57" s="26">
        <v>7</v>
      </c>
      <c r="E57" s="34"/>
      <c r="F57" s="208">
        <v>20455</v>
      </c>
      <c r="G57" s="209">
        <v>6.029419914093662</v>
      </c>
      <c r="H57" s="209">
        <v>2.3457471964565282</v>
      </c>
      <c r="I57" s="210"/>
      <c r="J57" s="217">
        <v>18185</v>
      </c>
      <c r="K57" s="212">
        <v>5.4435742176040725</v>
      </c>
      <c r="L57" s="213">
        <v>2.0480670121669933</v>
      </c>
      <c r="M57" s="210"/>
      <c r="N57" s="214">
        <v>38101</v>
      </c>
      <c r="O57" s="215">
        <v>11.230844690632248</v>
      </c>
      <c r="P57" s="216">
        <v>4.2910861276092724</v>
      </c>
    </row>
    <row r="58" spans="1:16" x14ac:dyDescent="0.2">
      <c r="A58" s="29">
        <v>3310</v>
      </c>
      <c r="B58" s="28" t="s">
        <v>105</v>
      </c>
      <c r="C58" s="27" t="s">
        <v>3</v>
      </c>
      <c r="D58" s="26">
        <v>4</v>
      </c>
      <c r="E58" s="34"/>
      <c r="F58" s="208">
        <v>4888.7</v>
      </c>
      <c r="G58" s="209">
        <v>9.0258699633699635</v>
      </c>
      <c r="H58" s="209">
        <v>3.3237921703539519</v>
      </c>
      <c r="I58" s="218"/>
      <c r="J58" s="217">
        <v>889.6</v>
      </c>
      <c r="K58" s="212">
        <v>1.6375698581116405</v>
      </c>
      <c r="L58" s="213">
        <v>0.58527855996210421</v>
      </c>
      <c r="M58" s="218"/>
      <c r="N58" s="214">
        <v>8839</v>
      </c>
      <c r="O58" s="215">
        <v>16.319198274843437</v>
      </c>
      <c r="P58" s="216">
        <v>5.8152846127529667</v>
      </c>
    </row>
    <row r="59" spans="1:16" x14ac:dyDescent="0.2">
      <c r="A59" s="29">
        <v>3350</v>
      </c>
      <c r="B59" s="28" t="s">
        <v>104</v>
      </c>
      <c r="C59" s="27" t="s">
        <v>11</v>
      </c>
      <c r="D59" s="26">
        <v>4</v>
      </c>
      <c r="E59" s="34"/>
      <c r="F59" s="208">
        <v>5296</v>
      </c>
      <c r="G59" s="209">
        <v>5.6973681945711485</v>
      </c>
      <c r="H59" s="209">
        <v>2.860766659536357</v>
      </c>
      <c r="I59" s="210"/>
      <c r="J59" s="217">
        <v>3892</v>
      </c>
      <c r="K59" s="212">
        <v>4.4577816465845057</v>
      </c>
      <c r="L59" s="213">
        <v>1.5322882906717816</v>
      </c>
      <c r="M59" s="210"/>
      <c r="N59" s="214">
        <v>10276</v>
      </c>
      <c r="O59" s="215">
        <v>11.007373955070721</v>
      </c>
      <c r="P59" s="216">
        <v>4.0456820336442005</v>
      </c>
    </row>
    <row r="60" spans="1:16" x14ac:dyDescent="0.2">
      <c r="A60" s="29">
        <v>3370</v>
      </c>
      <c r="B60" s="28" t="s">
        <v>103</v>
      </c>
      <c r="C60" s="27" t="s">
        <v>3</v>
      </c>
      <c r="D60" s="26">
        <v>11</v>
      </c>
      <c r="E60" s="34"/>
      <c r="F60" s="208">
        <v>683</v>
      </c>
      <c r="G60" s="209">
        <v>3.9934981406553312</v>
      </c>
      <c r="H60" s="209">
        <v>1.3083589386009946</v>
      </c>
      <c r="I60" s="210"/>
      <c r="J60" s="217">
        <v>0</v>
      </c>
      <c r="K60" s="212">
        <v>0</v>
      </c>
      <c r="L60" s="219">
        <v>0</v>
      </c>
      <c r="M60" s="210"/>
      <c r="N60" s="214">
        <v>2203</v>
      </c>
      <c r="O60" s="215">
        <v>12.552706552706553</v>
      </c>
      <c r="P60" s="216">
        <v>4.1632649975810354</v>
      </c>
    </row>
    <row r="61" spans="1:16" x14ac:dyDescent="0.2">
      <c r="A61" s="29">
        <v>3400</v>
      </c>
      <c r="B61" s="28" t="s">
        <v>102</v>
      </c>
      <c r="C61" s="27" t="s">
        <v>11</v>
      </c>
      <c r="D61" s="26">
        <v>4</v>
      </c>
      <c r="E61" s="34"/>
      <c r="F61" s="208">
        <v>5951</v>
      </c>
      <c r="G61" s="209">
        <v>5.370357001046818</v>
      </c>
      <c r="H61" s="209">
        <v>2.3864520423794744</v>
      </c>
      <c r="I61" s="210"/>
      <c r="J61" s="217">
        <v>4787</v>
      </c>
      <c r="K61" s="212">
        <v>5.1700377573678704</v>
      </c>
      <c r="L61" s="213">
        <v>2.5351865032962189</v>
      </c>
      <c r="M61" s="210"/>
      <c r="N61" s="214">
        <v>7702</v>
      </c>
      <c r="O61" s="215">
        <v>6.9505107750063173</v>
      </c>
      <c r="P61" s="216">
        <v>4.0789652075177525</v>
      </c>
    </row>
    <row r="62" spans="1:16" x14ac:dyDescent="0.2">
      <c r="A62" s="29">
        <v>3450</v>
      </c>
      <c r="B62" s="28" t="s">
        <v>101</v>
      </c>
      <c r="C62" s="27" t="s">
        <v>3</v>
      </c>
      <c r="D62" s="26">
        <v>4</v>
      </c>
      <c r="E62" s="34"/>
      <c r="F62" s="208">
        <v>1643</v>
      </c>
      <c r="G62" s="209">
        <v>4.3969042368708386</v>
      </c>
      <c r="H62" s="209">
        <v>1.2492548571150501</v>
      </c>
      <c r="I62" s="210"/>
      <c r="J62" s="217">
        <v>0</v>
      </c>
      <c r="K62" s="212">
        <v>0</v>
      </c>
      <c r="L62" s="219">
        <v>0</v>
      </c>
      <c r="M62" s="210"/>
      <c r="N62" s="214">
        <v>8714</v>
      </c>
      <c r="O62" s="215">
        <v>22.630239443203656</v>
      </c>
      <c r="P62" s="216">
        <v>6.5910294228878294</v>
      </c>
    </row>
    <row r="63" spans="1:16" x14ac:dyDescent="0.2">
      <c r="A63" s="29">
        <v>3500</v>
      </c>
      <c r="B63" s="28" t="s">
        <v>100</v>
      </c>
      <c r="C63" s="27" t="s">
        <v>3</v>
      </c>
      <c r="D63" s="26">
        <v>9</v>
      </c>
      <c r="E63" s="34"/>
      <c r="F63" s="208">
        <v>112</v>
      </c>
      <c r="G63" s="209">
        <v>2.5309590526981833</v>
      </c>
      <c r="H63" s="209">
        <v>0.57389985447539404</v>
      </c>
      <c r="I63" s="218"/>
      <c r="J63" s="217">
        <v>0</v>
      </c>
      <c r="K63" s="212">
        <v>0</v>
      </c>
      <c r="L63" s="219">
        <v>0</v>
      </c>
      <c r="M63" s="218"/>
      <c r="N63" s="214">
        <v>630</v>
      </c>
      <c r="O63" s="215">
        <v>14.236644671427282</v>
      </c>
      <c r="P63" s="216">
        <v>3.2333559155016323</v>
      </c>
    </row>
    <row r="64" spans="1:16" x14ac:dyDescent="0.2">
      <c r="A64" s="29">
        <v>3550</v>
      </c>
      <c r="B64" s="28" t="s">
        <v>99</v>
      </c>
      <c r="C64" s="27" t="s">
        <v>3</v>
      </c>
      <c r="D64" s="26">
        <v>11</v>
      </c>
      <c r="E64" s="34"/>
      <c r="F64" s="208">
        <v>1430.14</v>
      </c>
      <c r="G64" s="209">
        <v>6.8860020800431414</v>
      </c>
      <c r="H64" s="209">
        <v>2.1975782906665846</v>
      </c>
      <c r="I64" s="210"/>
      <c r="J64" s="217">
        <v>1108</v>
      </c>
      <c r="K64" s="212">
        <v>6.5906873825215921</v>
      </c>
      <c r="L64" s="213">
        <v>1.6793578426617517</v>
      </c>
      <c r="M64" s="210"/>
      <c r="N64" s="214">
        <v>2260</v>
      </c>
      <c r="O64" s="215">
        <v>10.881707176148838</v>
      </c>
      <c r="P64" s="216">
        <v>3.4254049859346201</v>
      </c>
    </row>
    <row r="65" spans="1:16" x14ac:dyDescent="0.2">
      <c r="A65" s="29">
        <v>3650</v>
      </c>
      <c r="B65" s="28" t="s">
        <v>98</v>
      </c>
      <c r="C65" s="27" t="s">
        <v>3</v>
      </c>
      <c r="D65" s="26">
        <v>9</v>
      </c>
      <c r="E65" s="34"/>
      <c r="F65" s="208">
        <v>648.24</v>
      </c>
      <c r="G65" s="209">
        <v>10.645733429678776</v>
      </c>
      <c r="H65" s="209">
        <v>2.7440356253915579</v>
      </c>
      <c r="I65" s="210"/>
      <c r="J65" s="217">
        <v>0</v>
      </c>
      <c r="K65" s="212">
        <v>0</v>
      </c>
      <c r="L65" s="219">
        <v>0</v>
      </c>
      <c r="M65" s="210"/>
      <c r="N65" s="214">
        <v>603</v>
      </c>
      <c r="O65" s="215">
        <v>9.90277869013992</v>
      </c>
      <c r="P65" s="216">
        <v>2.4964809141343047</v>
      </c>
    </row>
    <row r="66" spans="1:16" x14ac:dyDescent="0.2">
      <c r="A66" s="29">
        <v>3660</v>
      </c>
      <c r="B66" s="28" t="s">
        <v>97</v>
      </c>
      <c r="C66" s="27" t="s">
        <v>3</v>
      </c>
      <c r="D66" s="26">
        <v>10</v>
      </c>
      <c r="E66" s="34"/>
      <c r="F66" s="208">
        <v>324</v>
      </c>
      <c r="G66" s="209">
        <v>4.5814479638009056</v>
      </c>
      <c r="H66" s="209">
        <v>1.2279797459143142</v>
      </c>
      <c r="I66" s="210"/>
      <c r="J66" s="217">
        <v>176</v>
      </c>
      <c r="K66" s="212">
        <v>2.4526198439241917</v>
      </c>
      <c r="L66" s="219">
        <v>0.66312997347480107</v>
      </c>
      <c r="M66" s="210"/>
      <c r="N66" s="214">
        <v>998</v>
      </c>
      <c r="O66" s="215">
        <v>14.111990950226245</v>
      </c>
      <c r="P66" s="216">
        <v>3.7602483723173377</v>
      </c>
    </row>
    <row r="67" spans="1:16" x14ac:dyDescent="0.2">
      <c r="A67" s="29">
        <v>3700</v>
      </c>
      <c r="B67" s="28" t="s">
        <v>96</v>
      </c>
      <c r="C67" s="27" t="s">
        <v>3</v>
      </c>
      <c r="D67" s="26">
        <v>9</v>
      </c>
      <c r="E67" s="34"/>
      <c r="F67" s="208">
        <v>243</v>
      </c>
      <c r="G67" s="209">
        <v>5.169332879509871</v>
      </c>
      <c r="H67" s="209">
        <v>1.2698578595317724</v>
      </c>
      <c r="I67" s="210"/>
      <c r="J67" s="217">
        <v>152.69999999999999</v>
      </c>
      <c r="K67" s="212">
        <v>3.1041632785818836</v>
      </c>
      <c r="L67" s="219">
        <v>0.78057907005275429</v>
      </c>
      <c r="M67" s="210"/>
      <c r="N67" s="214">
        <v>588</v>
      </c>
      <c r="O67" s="215">
        <v>12.508509189925119</v>
      </c>
      <c r="P67" s="216">
        <v>3.0057661636609008</v>
      </c>
    </row>
    <row r="68" spans="1:16" x14ac:dyDescent="0.2">
      <c r="A68" s="29">
        <v>3750</v>
      </c>
      <c r="B68" s="28" t="s">
        <v>95</v>
      </c>
      <c r="C68" s="27" t="s">
        <v>11</v>
      </c>
      <c r="D68" s="26">
        <v>4</v>
      </c>
      <c r="E68" s="34"/>
      <c r="F68" s="208">
        <v>8424.7900000000009</v>
      </c>
      <c r="G68" s="209">
        <v>5.6185043802085</v>
      </c>
      <c r="H68" s="209">
        <v>2.1616725014035185</v>
      </c>
      <c r="I68" s="210"/>
      <c r="J68" s="217">
        <v>10461.700000000001</v>
      </c>
      <c r="K68" s="212">
        <v>6.9829765874679275</v>
      </c>
      <c r="L68" s="213">
        <v>2.6277253825155551</v>
      </c>
      <c r="M68" s="210"/>
      <c r="N68" s="214">
        <v>12559</v>
      </c>
      <c r="O68" s="215">
        <v>8.3828826062695079</v>
      </c>
      <c r="P68" s="216">
        <v>3.1545162907570341</v>
      </c>
    </row>
    <row r="69" spans="1:16" x14ac:dyDescent="0.2">
      <c r="A69" s="29">
        <v>3800</v>
      </c>
      <c r="B69" s="28" t="s">
        <v>94</v>
      </c>
      <c r="C69" s="27" t="s">
        <v>6</v>
      </c>
      <c r="D69" s="26">
        <v>6</v>
      </c>
      <c r="E69" s="34"/>
      <c r="F69" s="208">
        <v>6177</v>
      </c>
      <c r="G69" s="209">
        <v>5.0079452587884292</v>
      </c>
      <c r="H69" s="209">
        <v>1.8493081785107817</v>
      </c>
      <c r="I69" s="210"/>
      <c r="J69" s="217">
        <v>3166</v>
      </c>
      <c r="K69" s="212">
        <v>4.8061742488644921</v>
      </c>
      <c r="L69" s="219">
        <v>0.93504646288993731</v>
      </c>
      <c r="M69" s="210"/>
      <c r="N69" s="214">
        <v>19091</v>
      </c>
      <c r="O69" s="215">
        <v>15.477850564275522</v>
      </c>
      <c r="P69" s="216">
        <v>5.6383360780264677</v>
      </c>
    </row>
    <row r="70" spans="1:16" x14ac:dyDescent="0.2">
      <c r="A70" s="29">
        <v>3850</v>
      </c>
      <c r="B70" s="28" t="s">
        <v>93</v>
      </c>
      <c r="C70" s="27" t="s">
        <v>3</v>
      </c>
      <c r="D70" s="26">
        <v>9</v>
      </c>
      <c r="E70" s="34"/>
      <c r="F70" s="220">
        <v>0</v>
      </c>
      <c r="G70" s="221">
        <v>0</v>
      </c>
      <c r="H70" s="209">
        <v>0</v>
      </c>
      <c r="I70" s="210"/>
      <c r="J70" s="217">
        <v>0</v>
      </c>
      <c r="K70" s="212">
        <v>0</v>
      </c>
      <c r="L70" s="219">
        <v>0</v>
      </c>
      <c r="M70" s="210"/>
      <c r="N70" s="225">
        <v>1926</v>
      </c>
      <c r="O70" s="215">
        <v>28.491124260355029</v>
      </c>
      <c r="P70" s="216">
        <v>12.504544746273307</v>
      </c>
    </row>
    <row r="71" spans="1:16" x14ac:dyDescent="0.2">
      <c r="A71" s="29">
        <v>3950</v>
      </c>
      <c r="B71" s="28" t="s">
        <v>92</v>
      </c>
      <c r="C71" s="27" t="s">
        <v>8</v>
      </c>
      <c r="D71" s="26">
        <v>3</v>
      </c>
      <c r="E71" s="34"/>
      <c r="F71" s="208">
        <v>7546.86</v>
      </c>
      <c r="G71" s="209">
        <v>3.9925152836764619</v>
      </c>
      <c r="H71" s="209">
        <v>1.3972592696273485</v>
      </c>
      <c r="I71" s="210"/>
      <c r="J71" s="217">
        <v>0</v>
      </c>
      <c r="K71" s="212">
        <v>0</v>
      </c>
      <c r="L71" s="219">
        <v>0</v>
      </c>
      <c r="M71" s="210"/>
      <c r="N71" s="214">
        <v>31502</v>
      </c>
      <c r="O71" s="215">
        <v>16.665502800684777</v>
      </c>
      <c r="P71" s="216">
        <v>5.5635343543213018</v>
      </c>
    </row>
    <row r="72" spans="1:16" x14ac:dyDescent="0.2">
      <c r="A72" s="37">
        <v>4000</v>
      </c>
      <c r="B72" s="36" t="s">
        <v>91</v>
      </c>
      <c r="C72" s="27" t="s">
        <v>8</v>
      </c>
      <c r="D72" s="26">
        <v>7</v>
      </c>
      <c r="E72" s="34"/>
      <c r="F72" s="208">
        <v>15057</v>
      </c>
      <c r="G72" s="209">
        <v>5.3138626985684292</v>
      </c>
      <c r="H72" s="209">
        <v>1.7670502688657876</v>
      </c>
      <c r="I72" s="210"/>
      <c r="J72" s="217">
        <v>18304</v>
      </c>
      <c r="K72" s="212">
        <v>6.7961539946711973</v>
      </c>
      <c r="L72" s="213">
        <v>2.1096161337688413</v>
      </c>
      <c r="M72" s="210"/>
      <c r="N72" s="214">
        <v>31695</v>
      </c>
      <c r="O72" s="215">
        <v>11.185686274233007</v>
      </c>
      <c r="P72" s="216">
        <v>3.652987508730519</v>
      </c>
    </row>
    <row r="73" spans="1:16" x14ac:dyDescent="0.2">
      <c r="A73" s="29">
        <v>4100</v>
      </c>
      <c r="B73" s="28" t="s">
        <v>90</v>
      </c>
      <c r="C73" s="27" t="s">
        <v>8</v>
      </c>
      <c r="D73" s="26">
        <v>2</v>
      </c>
      <c r="E73" s="34"/>
      <c r="F73" s="208">
        <v>1347</v>
      </c>
      <c r="G73" s="209">
        <v>5.1683651543986731</v>
      </c>
      <c r="H73" s="209">
        <v>1.8662713367324317</v>
      </c>
      <c r="I73" s="210"/>
      <c r="J73" s="217">
        <v>985</v>
      </c>
      <c r="K73" s="212">
        <v>4.3276919562046361</v>
      </c>
      <c r="L73" s="213">
        <v>1.3071773992345384</v>
      </c>
      <c r="M73" s="210"/>
      <c r="N73" s="214">
        <v>2988</v>
      </c>
      <c r="O73" s="215">
        <v>11.464792191049174</v>
      </c>
      <c r="P73" s="216">
        <v>3.965325958287107</v>
      </c>
    </row>
    <row r="74" spans="1:16" x14ac:dyDescent="0.2">
      <c r="A74" s="29">
        <v>4150</v>
      </c>
      <c r="B74" s="35" t="s">
        <v>89</v>
      </c>
      <c r="C74" s="27" t="s">
        <v>8</v>
      </c>
      <c r="D74" s="26">
        <v>3</v>
      </c>
      <c r="E74" s="34"/>
      <c r="F74" s="208">
        <v>7468.28</v>
      </c>
      <c r="G74" s="209">
        <v>4.8245076835220946</v>
      </c>
      <c r="H74" s="209">
        <v>1.7394030354100114</v>
      </c>
      <c r="I74" s="210"/>
      <c r="J74" s="217">
        <v>6796.51</v>
      </c>
      <c r="K74" s="212">
        <v>7.4879470286230534</v>
      </c>
      <c r="L74" s="213">
        <v>1.5402269103408641</v>
      </c>
      <c r="M74" s="210"/>
      <c r="N74" s="214">
        <v>18629</v>
      </c>
      <c r="O74" s="215">
        <v>12.034331015485908</v>
      </c>
      <c r="P74" s="216">
        <v>4.2217089524976723</v>
      </c>
    </row>
    <row r="75" spans="1:16" x14ac:dyDescent="0.2">
      <c r="A75" s="29">
        <v>4200</v>
      </c>
      <c r="B75" s="28" t="s">
        <v>88</v>
      </c>
      <c r="C75" s="27" t="s">
        <v>3</v>
      </c>
      <c r="D75" s="26">
        <v>11</v>
      </c>
      <c r="E75" s="34"/>
      <c r="F75" s="208">
        <v>3500</v>
      </c>
      <c r="G75" s="209">
        <v>12.538690817379344</v>
      </c>
      <c r="H75" s="209">
        <v>4.0512635312201946</v>
      </c>
      <c r="I75" s="218"/>
      <c r="J75" s="217">
        <v>0</v>
      </c>
      <c r="K75" s="212">
        <v>0</v>
      </c>
      <c r="L75" s="219">
        <v>0</v>
      </c>
      <c r="M75" s="218"/>
      <c r="N75" s="214">
        <v>4640</v>
      </c>
      <c r="O75" s="215">
        <v>16.622721540754327</v>
      </c>
      <c r="P75" s="216">
        <v>5.3345351366514757</v>
      </c>
    </row>
    <row r="76" spans="1:16" x14ac:dyDescent="0.2">
      <c r="A76" s="29">
        <v>4250</v>
      </c>
      <c r="B76" s="28" t="s">
        <v>87</v>
      </c>
      <c r="C76" s="27" t="s">
        <v>3</v>
      </c>
      <c r="D76" s="26">
        <v>8</v>
      </c>
      <c r="E76" s="34"/>
      <c r="F76" s="220">
        <v>0</v>
      </c>
      <c r="G76" s="221">
        <v>0</v>
      </c>
      <c r="H76" s="209">
        <v>0</v>
      </c>
      <c r="I76" s="210"/>
      <c r="J76" s="217">
        <v>0</v>
      </c>
      <c r="K76" s="212">
        <v>0</v>
      </c>
      <c r="L76" s="219">
        <v>0</v>
      </c>
      <c r="M76" s="210"/>
      <c r="N76" s="214">
        <v>60</v>
      </c>
      <c r="O76" s="215">
        <v>3.3348154735437969</v>
      </c>
      <c r="P76" s="216">
        <v>0.76718494271685767</v>
      </c>
    </row>
    <row r="77" spans="1:16" x14ac:dyDescent="0.2">
      <c r="A77" s="29">
        <v>4300</v>
      </c>
      <c r="B77" s="28" t="s">
        <v>86</v>
      </c>
      <c r="C77" s="27" t="s">
        <v>3</v>
      </c>
      <c r="D77" s="26">
        <v>10</v>
      </c>
      <c r="E77" s="34"/>
      <c r="F77" s="227">
        <v>465</v>
      </c>
      <c r="G77" s="209">
        <v>5.3291464197304483</v>
      </c>
      <c r="H77" s="209">
        <v>1.4681181566750441</v>
      </c>
      <c r="I77" s="210"/>
      <c r="J77" s="217">
        <v>0</v>
      </c>
      <c r="K77" s="212">
        <v>0</v>
      </c>
      <c r="L77" s="219">
        <v>0</v>
      </c>
      <c r="M77" s="210"/>
      <c r="N77" s="214">
        <v>844</v>
      </c>
      <c r="O77" s="215">
        <v>9.6726872650591371</v>
      </c>
      <c r="P77" s="216">
        <v>2.6065150523155984</v>
      </c>
    </row>
    <row r="78" spans="1:16" x14ac:dyDescent="0.2">
      <c r="A78" s="29">
        <v>4350</v>
      </c>
      <c r="B78" s="28" t="s">
        <v>85</v>
      </c>
      <c r="C78" s="27" t="s">
        <v>11</v>
      </c>
      <c r="D78" s="26">
        <v>4</v>
      </c>
      <c r="E78" s="34"/>
      <c r="F78" s="208">
        <v>2800.02</v>
      </c>
      <c r="G78" s="209">
        <v>5.600846521899153</v>
      </c>
      <c r="H78" s="209">
        <v>1.844817680606361</v>
      </c>
      <c r="I78" s="210"/>
      <c r="J78" s="217">
        <v>1927.1</v>
      </c>
      <c r="K78" s="212">
        <v>4.8859084224937881</v>
      </c>
      <c r="L78" s="213">
        <v>1.2622054897522355</v>
      </c>
      <c r="M78" s="210"/>
      <c r="N78" s="214">
        <v>6048</v>
      </c>
      <c r="O78" s="215">
        <v>11.931441558031629</v>
      </c>
      <c r="P78" s="216">
        <v>3.9612987400869288</v>
      </c>
    </row>
    <row r="79" spans="1:16" x14ac:dyDescent="0.2">
      <c r="A79" s="29">
        <v>4400</v>
      </c>
      <c r="B79" s="28" t="s">
        <v>84</v>
      </c>
      <c r="C79" s="27" t="s">
        <v>6</v>
      </c>
      <c r="D79" s="26">
        <v>4</v>
      </c>
      <c r="E79" s="34"/>
      <c r="F79" s="208">
        <v>2302</v>
      </c>
      <c r="G79" s="209">
        <v>5.2148934820627595</v>
      </c>
      <c r="H79" s="209">
        <v>2.1250590807042418</v>
      </c>
      <c r="I79" s="210"/>
      <c r="J79" s="217">
        <v>2842</v>
      </c>
      <c r="K79" s="212">
        <v>6.3676856756199651</v>
      </c>
      <c r="L79" s="213">
        <v>2.5967523235542433</v>
      </c>
      <c r="M79" s="210"/>
      <c r="N79" s="214">
        <v>3774</v>
      </c>
      <c r="O79" s="215">
        <v>8.5495256304538909</v>
      </c>
      <c r="P79" s="216">
        <v>3.4483262734319888</v>
      </c>
    </row>
    <row r="80" spans="1:16" x14ac:dyDescent="0.2">
      <c r="A80" s="29">
        <v>4450</v>
      </c>
      <c r="B80" s="28" t="s">
        <v>83</v>
      </c>
      <c r="C80" s="27" t="s">
        <v>8</v>
      </c>
      <c r="D80" s="26">
        <v>2</v>
      </c>
      <c r="E80" s="34"/>
      <c r="F80" s="208">
        <v>5563</v>
      </c>
      <c r="G80" s="209">
        <v>5.1285124271701452</v>
      </c>
      <c r="H80" s="209">
        <v>1.8151408129011712</v>
      </c>
      <c r="I80" s="210"/>
      <c r="J80" s="217">
        <v>4599</v>
      </c>
      <c r="K80" s="212">
        <v>4.0465916769906523</v>
      </c>
      <c r="L80" s="213">
        <v>1.4640099930858237</v>
      </c>
      <c r="M80" s="210"/>
      <c r="N80" s="214">
        <v>12132</v>
      </c>
      <c r="O80" s="215">
        <v>11.184453130761854</v>
      </c>
      <c r="P80" s="216">
        <v>3.8620067919367713</v>
      </c>
    </row>
    <row r="81" spans="1:16" x14ac:dyDescent="0.2">
      <c r="A81" s="29">
        <v>4500</v>
      </c>
      <c r="B81" s="28" t="s">
        <v>82</v>
      </c>
      <c r="C81" s="27" t="s">
        <v>8</v>
      </c>
      <c r="D81" s="26">
        <v>3</v>
      </c>
      <c r="E81" s="34"/>
      <c r="F81" s="208">
        <v>12995.66</v>
      </c>
      <c r="G81" s="209">
        <v>6.1123716208461962</v>
      </c>
      <c r="H81" s="209">
        <v>2.1787953206648285</v>
      </c>
      <c r="I81" s="210"/>
      <c r="J81" s="217">
        <v>18175.02</v>
      </c>
      <c r="K81" s="212">
        <v>10.93068599526568</v>
      </c>
      <c r="L81" s="213">
        <v>2.9364733664178329</v>
      </c>
      <c r="M81" s="210"/>
      <c r="N81" s="214">
        <v>21754</v>
      </c>
      <c r="O81" s="215">
        <v>10.231764469052605</v>
      </c>
      <c r="P81" s="216">
        <v>3.5147164411953074</v>
      </c>
    </row>
    <row r="82" spans="1:16" x14ac:dyDescent="0.2">
      <c r="A82" s="29">
        <v>4550</v>
      </c>
      <c r="B82" s="28" t="s">
        <v>81</v>
      </c>
      <c r="C82" s="27" t="s">
        <v>11</v>
      </c>
      <c r="D82" s="26">
        <v>10</v>
      </c>
      <c r="E82" s="34"/>
      <c r="F82" s="220">
        <v>749</v>
      </c>
      <c r="G82" s="209">
        <v>7.212742190208389</v>
      </c>
      <c r="H82" s="209">
        <v>1.5103120639452818</v>
      </c>
      <c r="I82" s="210"/>
      <c r="J82" s="217">
        <v>0</v>
      </c>
      <c r="K82" s="212">
        <v>0</v>
      </c>
      <c r="L82" s="219">
        <v>0</v>
      </c>
      <c r="M82" s="210"/>
      <c r="N82" s="214">
        <v>749</v>
      </c>
      <c r="O82" s="215">
        <v>7.212742190208389</v>
      </c>
      <c r="P82" s="216">
        <v>1.5101537171153443</v>
      </c>
    </row>
    <row r="83" spans="1:16" x14ac:dyDescent="0.2">
      <c r="A83" s="29">
        <v>4600</v>
      </c>
      <c r="B83" s="28" t="s">
        <v>80</v>
      </c>
      <c r="C83" s="27" t="s">
        <v>3</v>
      </c>
      <c r="D83" s="26">
        <v>10</v>
      </c>
      <c r="E83" s="34"/>
      <c r="F83" s="220">
        <v>0</v>
      </c>
      <c r="G83" s="221">
        <v>0</v>
      </c>
      <c r="H83" s="209">
        <v>0</v>
      </c>
      <c r="I83" s="210"/>
      <c r="J83" s="217">
        <v>0</v>
      </c>
      <c r="K83" s="212">
        <v>0</v>
      </c>
      <c r="L83" s="213">
        <v>0</v>
      </c>
      <c r="M83" s="210"/>
      <c r="N83" s="214">
        <v>2500</v>
      </c>
      <c r="O83" s="215">
        <v>20.939426427231304</v>
      </c>
      <c r="P83" s="216">
        <v>7.1246181204687433</v>
      </c>
    </row>
    <row r="84" spans="1:16" x14ac:dyDescent="0.2">
      <c r="A84" s="29">
        <v>4650</v>
      </c>
      <c r="B84" s="28" t="s">
        <v>79</v>
      </c>
      <c r="C84" s="27" t="s">
        <v>6</v>
      </c>
      <c r="D84" s="26">
        <v>5</v>
      </c>
      <c r="E84" s="34"/>
      <c r="F84" s="208">
        <v>20029.64</v>
      </c>
      <c r="G84" s="209">
        <v>5.1037535558742384</v>
      </c>
      <c r="H84" s="209">
        <v>1.9661444069204814</v>
      </c>
      <c r="I84" s="210"/>
      <c r="J84" s="217">
        <v>18577.66</v>
      </c>
      <c r="K84" s="212">
        <v>4.6893483357531869</v>
      </c>
      <c r="L84" s="219">
        <v>1.7792321177099759</v>
      </c>
      <c r="M84" s="210"/>
      <c r="N84" s="214">
        <v>51738</v>
      </c>
      <c r="O84" s="215">
        <v>13.183362330716943</v>
      </c>
      <c r="P84" s="216">
        <v>4.9550864482436818</v>
      </c>
    </row>
    <row r="85" spans="1:16" x14ac:dyDescent="0.2">
      <c r="A85" s="29">
        <v>4700</v>
      </c>
      <c r="B85" s="28" t="s">
        <v>78</v>
      </c>
      <c r="C85" s="27" t="s">
        <v>8</v>
      </c>
      <c r="D85" s="26">
        <v>2</v>
      </c>
      <c r="E85" s="34"/>
      <c r="F85" s="208">
        <v>3109</v>
      </c>
      <c r="G85" s="209">
        <v>4.6593252445808551</v>
      </c>
      <c r="H85" s="209">
        <v>1.8010200180275788</v>
      </c>
      <c r="I85" s="210"/>
      <c r="J85" s="217">
        <v>2047</v>
      </c>
      <c r="K85" s="212">
        <v>2.9580240919285101</v>
      </c>
      <c r="L85" s="213">
        <v>1.1579416582946409</v>
      </c>
      <c r="M85" s="210"/>
      <c r="N85" s="214">
        <v>5877</v>
      </c>
      <c r="O85" s="215">
        <v>8.8076083828889313</v>
      </c>
      <c r="P85" s="216">
        <v>3.3244861386407454</v>
      </c>
    </row>
    <row r="86" spans="1:16" x14ac:dyDescent="0.2">
      <c r="A86" s="29">
        <v>4750</v>
      </c>
      <c r="B86" s="28" t="s">
        <v>77</v>
      </c>
      <c r="C86" s="27" t="s">
        <v>3</v>
      </c>
      <c r="D86" s="26">
        <v>11</v>
      </c>
      <c r="E86" s="34"/>
      <c r="F86" s="208">
        <v>1200</v>
      </c>
      <c r="G86" s="209">
        <v>6.5318208539267131</v>
      </c>
      <c r="H86" s="209">
        <v>2.0232266418484199</v>
      </c>
      <c r="I86" s="210"/>
      <c r="J86" s="217">
        <v>0</v>
      </c>
      <c r="K86" s="212">
        <v>0</v>
      </c>
      <c r="L86" s="219">
        <v>0</v>
      </c>
      <c r="M86" s="210"/>
      <c r="N86" s="214">
        <v>3120</v>
      </c>
      <c r="O86" s="215">
        <v>16.982734220209455</v>
      </c>
      <c r="P86" s="216">
        <v>5.1997573446572494</v>
      </c>
    </row>
    <row r="87" spans="1:16" x14ac:dyDescent="0.2">
      <c r="A87" s="29">
        <v>4800</v>
      </c>
      <c r="B87" s="28" t="s">
        <v>76</v>
      </c>
      <c r="C87" s="27" t="s">
        <v>8</v>
      </c>
      <c r="D87" s="26">
        <v>2</v>
      </c>
      <c r="E87" s="34"/>
      <c r="F87" s="208">
        <v>5983.5</v>
      </c>
      <c r="G87" s="209">
        <v>4.6722148648817479</v>
      </c>
      <c r="H87" s="209">
        <v>2.0676592997845087</v>
      </c>
      <c r="I87" s="218"/>
      <c r="J87" s="217">
        <v>1685.23</v>
      </c>
      <c r="K87" s="212">
        <v>1.3174093183239524</v>
      </c>
      <c r="L87" s="213">
        <v>0.56592514285560769</v>
      </c>
      <c r="M87" s="218"/>
      <c r="N87" s="214">
        <v>10723</v>
      </c>
      <c r="O87" s="215">
        <v>8.3730525605627104</v>
      </c>
      <c r="P87" s="216">
        <v>3.6009418932968682</v>
      </c>
    </row>
    <row r="88" spans="1:16" x14ac:dyDescent="0.2">
      <c r="A88" s="29">
        <v>4850</v>
      </c>
      <c r="B88" s="28" t="s">
        <v>75</v>
      </c>
      <c r="C88" s="27" t="s">
        <v>11</v>
      </c>
      <c r="D88" s="26">
        <v>4</v>
      </c>
      <c r="E88" s="34"/>
      <c r="F88" s="208">
        <v>4100</v>
      </c>
      <c r="G88" s="209">
        <v>5.3487656092635394</v>
      </c>
      <c r="H88" s="209">
        <v>1.7805463584787011</v>
      </c>
      <c r="I88" s="210"/>
      <c r="J88" s="217">
        <v>4300</v>
      </c>
      <c r="K88" s="212">
        <v>7.4443921221018803</v>
      </c>
      <c r="L88" s="213">
        <v>1.8525507469656941</v>
      </c>
      <c r="M88" s="210"/>
      <c r="N88" s="214">
        <v>5898</v>
      </c>
      <c r="O88" s="215">
        <v>7.6943950154722822</v>
      </c>
      <c r="P88" s="216">
        <v>2.541010303628759</v>
      </c>
    </row>
    <row r="89" spans="1:16" x14ac:dyDescent="0.2">
      <c r="A89" s="29">
        <v>4880</v>
      </c>
      <c r="B89" s="28" t="s">
        <v>74</v>
      </c>
      <c r="C89" s="27" t="s">
        <v>3</v>
      </c>
      <c r="D89" s="26">
        <v>4</v>
      </c>
      <c r="E89" s="34"/>
      <c r="F89" s="208">
        <v>1190</v>
      </c>
      <c r="G89" s="209">
        <v>2.9639444870632539</v>
      </c>
      <c r="H89" s="209">
        <v>1.1007511007511008</v>
      </c>
      <c r="I89" s="210"/>
      <c r="J89" s="217">
        <v>0</v>
      </c>
      <c r="K89" s="212">
        <v>0</v>
      </c>
      <c r="L89" s="219">
        <v>0</v>
      </c>
      <c r="M89" s="210"/>
      <c r="N89" s="214">
        <v>7817</v>
      </c>
      <c r="O89" s="215">
        <v>19.469877357456685</v>
      </c>
      <c r="P89" s="216">
        <v>7.1184261330108471</v>
      </c>
    </row>
    <row r="90" spans="1:16" x14ac:dyDescent="0.2">
      <c r="A90" s="29">
        <v>4900</v>
      </c>
      <c r="B90" s="28" t="s">
        <v>73</v>
      </c>
      <c r="C90" s="27" t="s">
        <v>8</v>
      </c>
      <c r="D90" s="26">
        <v>7</v>
      </c>
      <c r="E90" s="34"/>
      <c r="F90" s="208">
        <v>16047</v>
      </c>
      <c r="G90" s="209">
        <v>5.4647804824890001</v>
      </c>
      <c r="H90" s="209">
        <v>1.6407445321807599</v>
      </c>
      <c r="I90" s="210"/>
      <c r="J90" s="217">
        <v>14290</v>
      </c>
      <c r="K90" s="212">
        <v>5.0034173095130052</v>
      </c>
      <c r="L90" s="213">
        <v>1.4067092846750393</v>
      </c>
      <c r="M90" s="210"/>
      <c r="N90" s="214">
        <v>43466</v>
      </c>
      <c r="O90" s="215">
        <v>14.802277587827437</v>
      </c>
      <c r="P90" s="216">
        <v>4.2787981642886814</v>
      </c>
    </row>
    <row r="91" spans="1:16" x14ac:dyDescent="0.2">
      <c r="A91" s="29">
        <v>4920</v>
      </c>
      <c r="B91" s="28" t="s">
        <v>72</v>
      </c>
      <c r="C91" s="27" t="s">
        <v>3</v>
      </c>
      <c r="D91" s="26">
        <v>10</v>
      </c>
      <c r="E91" s="34"/>
      <c r="F91" s="208">
        <v>468</v>
      </c>
      <c r="G91" s="209">
        <v>3.2942898975109811</v>
      </c>
      <c r="H91" s="209">
        <v>1.1584502509975545</v>
      </c>
      <c r="I91" s="210"/>
      <c r="J91" s="217">
        <v>0</v>
      </c>
      <c r="K91" s="212">
        <v>0</v>
      </c>
      <c r="L91" s="219">
        <v>0</v>
      </c>
      <c r="M91" s="210"/>
      <c r="N91" s="214">
        <v>1394</v>
      </c>
      <c r="O91" s="215">
        <v>9.7340930674264019</v>
      </c>
      <c r="P91" s="216">
        <v>3.4532644992518753</v>
      </c>
    </row>
    <row r="92" spans="1:16" x14ac:dyDescent="0.2">
      <c r="A92" s="29">
        <v>4950</v>
      </c>
      <c r="B92" s="28" t="s">
        <v>71</v>
      </c>
      <c r="C92" s="27" t="s">
        <v>3</v>
      </c>
      <c r="D92" s="26">
        <v>9</v>
      </c>
      <c r="E92" s="34"/>
      <c r="F92" s="220">
        <v>203.13</v>
      </c>
      <c r="G92" s="209">
        <v>4.3259647329414772</v>
      </c>
      <c r="H92" s="209">
        <v>1.2674711725652672</v>
      </c>
      <c r="I92" s="210"/>
      <c r="J92" s="217">
        <v>0</v>
      </c>
      <c r="K92" s="212">
        <v>0</v>
      </c>
      <c r="L92" s="219">
        <v>0</v>
      </c>
      <c r="M92" s="210"/>
      <c r="N92" s="214">
        <v>467</v>
      </c>
      <c r="O92" s="215">
        <v>9.8689771766694854</v>
      </c>
      <c r="P92" s="216">
        <v>2.9727802816184146</v>
      </c>
    </row>
    <row r="93" spans="1:16" x14ac:dyDescent="0.2">
      <c r="A93" s="29">
        <v>5050</v>
      </c>
      <c r="B93" s="28" t="s">
        <v>70</v>
      </c>
      <c r="C93" s="27" t="s">
        <v>6</v>
      </c>
      <c r="D93" s="26">
        <v>4</v>
      </c>
      <c r="E93" s="34"/>
      <c r="F93" s="208">
        <v>6411.75</v>
      </c>
      <c r="G93" s="209">
        <v>4.7267838923324623</v>
      </c>
      <c r="H93" s="209">
        <v>1.7704230625647506</v>
      </c>
      <c r="I93" s="210"/>
      <c r="J93" s="217">
        <v>0</v>
      </c>
      <c r="K93" s="212">
        <v>0</v>
      </c>
      <c r="L93" s="219">
        <v>0</v>
      </c>
      <c r="M93" s="210"/>
      <c r="N93" s="214">
        <v>23871</v>
      </c>
      <c r="O93" s="215">
        <v>17.597856793210624</v>
      </c>
      <c r="P93" s="216">
        <v>6.2501898281439985</v>
      </c>
    </row>
    <row r="94" spans="1:16" x14ac:dyDescent="0.2">
      <c r="A94" s="37">
        <v>5150</v>
      </c>
      <c r="B94" s="36" t="s">
        <v>69</v>
      </c>
      <c r="C94" s="27" t="s">
        <v>8</v>
      </c>
      <c r="D94" s="26">
        <v>2</v>
      </c>
      <c r="E94" s="34"/>
      <c r="F94" s="208">
        <v>5561.75</v>
      </c>
      <c r="G94" s="209">
        <v>5.7349453495566101</v>
      </c>
      <c r="H94" s="209">
        <v>2.514794638480891</v>
      </c>
      <c r="I94" s="210"/>
      <c r="J94" s="217">
        <v>2240.69</v>
      </c>
      <c r="K94" s="212">
        <v>2.6630116993815158</v>
      </c>
      <c r="L94" s="213">
        <v>0.97418593569570244</v>
      </c>
      <c r="M94" s="210"/>
      <c r="N94" s="214">
        <v>7970</v>
      </c>
      <c r="O94" s="215">
        <v>8.2181893173850273</v>
      </c>
      <c r="P94" s="216">
        <v>3.4651209705469062</v>
      </c>
    </row>
    <row r="95" spans="1:16" x14ac:dyDescent="0.2">
      <c r="A95" s="29">
        <v>5200</v>
      </c>
      <c r="B95" s="28" t="s">
        <v>68</v>
      </c>
      <c r="C95" s="27" t="s">
        <v>8</v>
      </c>
      <c r="D95" s="26">
        <v>3</v>
      </c>
      <c r="E95" s="34"/>
      <c r="F95" s="208">
        <v>8162.35</v>
      </c>
      <c r="G95" s="209">
        <v>4.7033100386758928</v>
      </c>
      <c r="H95" s="209">
        <v>1.9262510183063879</v>
      </c>
      <c r="I95" s="210"/>
      <c r="J95" s="217">
        <v>3452.94</v>
      </c>
      <c r="K95" s="212">
        <v>2.8811859377659701</v>
      </c>
      <c r="L95" s="213">
        <v>0.80465679032139292</v>
      </c>
      <c r="M95" s="210"/>
      <c r="N95" s="214">
        <v>18293</v>
      </c>
      <c r="O95" s="215">
        <v>10.539846647046215</v>
      </c>
      <c r="P95" s="216">
        <v>4.2629141153188996</v>
      </c>
    </row>
    <row r="96" spans="1:16" x14ac:dyDescent="0.2">
      <c r="A96" s="29">
        <v>5270</v>
      </c>
      <c r="B96" s="28" t="s">
        <v>67</v>
      </c>
      <c r="C96" s="27" t="s">
        <v>3</v>
      </c>
      <c r="D96" s="26">
        <v>4</v>
      </c>
      <c r="E96" s="34"/>
      <c r="F96" s="208">
        <v>1298</v>
      </c>
      <c r="G96" s="209">
        <v>3.497973439116937</v>
      </c>
      <c r="H96" s="209">
        <v>1.0852842809364547</v>
      </c>
      <c r="I96" s="210"/>
      <c r="J96" s="217">
        <v>0</v>
      </c>
      <c r="K96" s="212">
        <v>0</v>
      </c>
      <c r="L96" s="219">
        <v>0</v>
      </c>
      <c r="M96" s="210"/>
      <c r="N96" s="214">
        <v>4487</v>
      </c>
      <c r="O96" s="215">
        <v>12.091992928596067</v>
      </c>
      <c r="P96" s="216">
        <v>3.6190270326075384</v>
      </c>
    </row>
    <row r="97" spans="1:16" x14ac:dyDescent="0.2">
      <c r="A97" s="29">
        <v>5300</v>
      </c>
      <c r="B97" s="28" t="s">
        <v>66</v>
      </c>
      <c r="C97" s="27" t="s">
        <v>3</v>
      </c>
      <c r="D97" s="26">
        <v>11</v>
      </c>
      <c r="E97" s="34"/>
      <c r="F97" s="208">
        <v>1183.4100000000001</v>
      </c>
      <c r="G97" s="209">
        <v>4.9163717034747494</v>
      </c>
      <c r="H97" s="209">
        <v>1.603910396460964</v>
      </c>
      <c r="I97" s="210"/>
      <c r="J97" s="217">
        <v>686</v>
      </c>
      <c r="K97" s="212">
        <v>3.9807808365442643</v>
      </c>
      <c r="L97" s="219">
        <v>0.92577597840755732</v>
      </c>
      <c r="M97" s="210"/>
      <c r="N97" s="214">
        <v>2654</v>
      </c>
      <c r="O97" s="215">
        <v>11.025807202087178</v>
      </c>
      <c r="P97" s="216">
        <v>3.5816464237516872</v>
      </c>
    </row>
    <row r="98" spans="1:16" x14ac:dyDescent="0.2">
      <c r="A98" s="29">
        <v>5350</v>
      </c>
      <c r="B98" s="28" t="s">
        <v>65</v>
      </c>
      <c r="C98" s="27" t="s">
        <v>8</v>
      </c>
      <c r="D98" s="26">
        <v>2</v>
      </c>
      <c r="E98" s="34"/>
      <c r="F98" s="208">
        <v>3229</v>
      </c>
      <c r="G98" s="209">
        <v>4.7579613704814836</v>
      </c>
      <c r="H98" s="209">
        <v>2.1067397403275265</v>
      </c>
      <c r="I98" s="210"/>
      <c r="J98" s="217">
        <v>1036</v>
      </c>
      <c r="K98" s="212">
        <v>1.4576439071610277</v>
      </c>
      <c r="L98" s="213">
        <v>0.66447910226051177</v>
      </c>
      <c r="M98" s="210"/>
      <c r="N98" s="214">
        <v>6074</v>
      </c>
      <c r="O98" s="215">
        <v>8.9500951886975955</v>
      </c>
      <c r="P98" s="216">
        <v>3.8957973620949309</v>
      </c>
    </row>
    <row r="99" spans="1:16" x14ac:dyDescent="0.2">
      <c r="A99" s="29">
        <v>5500</v>
      </c>
      <c r="B99" s="28" t="s">
        <v>64</v>
      </c>
      <c r="C99" s="27" t="s">
        <v>3</v>
      </c>
      <c r="D99" s="26">
        <v>10</v>
      </c>
      <c r="E99" s="38"/>
      <c r="F99" s="220">
        <v>858</v>
      </c>
      <c r="G99" s="209">
        <v>6.6478646253021756</v>
      </c>
      <c r="H99" s="209">
        <v>2.3047911719513898</v>
      </c>
      <c r="I99" s="210"/>
      <c r="J99" s="217">
        <v>0</v>
      </c>
      <c r="K99" s="212">
        <v>0</v>
      </c>
      <c r="L99" s="219">
        <v>0</v>
      </c>
      <c r="M99" s="210"/>
      <c r="N99" s="214">
        <v>1710</v>
      </c>
      <c r="O99" s="215">
        <v>13.249240686791049</v>
      </c>
      <c r="P99" s="216">
        <v>4.4330837671360719</v>
      </c>
    </row>
    <row r="100" spans="1:16" x14ac:dyDescent="0.2">
      <c r="A100" s="29">
        <v>5550</v>
      </c>
      <c r="B100" s="28" t="s">
        <v>63</v>
      </c>
      <c r="C100" s="27" t="s">
        <v>3</v>
      </c>
      <c r="D100" s="26">
        <v>9</v>
      </c>
      <c r="E100" s="34"/>
      <c r="F100" s="220">
        <v>279.86</v>
      </c>
      <c r="G100" s="209">
        <v>6.1019536019536016</v>
      </c>
      <c r="H100" s="209">
        <v>2.3019345923537538</v>
      </c>
      <c r="I100" s="210"/>
      <c r="J100" s="217">
        <v>0</v>
      </c>
      <c r="K100" s="212">
        <v>0</v>
      </c>
      <c r="L100" s="219">
        <v>0</v>
      </c>
      <c r="M100" s="210"/>
      <c r="N100" s="214">
        <v>960</v>
      </c>
      <c r="O100" s="215">
        <v>20.931449502878074</v>
      </c>
      <c r="P100" s="216">
        <v>7.3757644672546787</v>
      </c>
    </row>
    <row r="101" spans="1:16" x14ac:dyDescent="0.2">
      <c r="A101" s="29">
        <v>5650</v>
      </c>
      <c r="B101" s="28" t="s">
        <v>62</v>
      </c>
      <c r="C101" s="27" t="s">
        <v>11</v>
      </c>
      <c r="D101" s="26">
        <v>11</v>
      </c>
      <c r="E101" s="34"/>
      <c r="F101" s="208">
        <v>1338.94</v>
      </c>
      <c r="G101" s="209">
        <v>4.3239036362462056</v>
      </c>
      <c r="H101" s="209">
        <v>1.5775545983241119</v>
      </c>
      <c r="I101" s="210"/>
      <c r="J101" s="217">
        <v>1520.62</v>
      </c>
      <c r="K101" s="212">
        <v>4.9842666282073136</v>
      </c>
      <c r="L101" s="213">
        <v>1.7353683643518076</v>
      </c>
      <c r="M101" s="210"/>
      <c r="N101" s="214">
        <v>3173</v>
      </c>
      <c r="O101" s="215">
        <v>10.246722211457726</v>
      </c>
      <c r="P101" s="216">
        <v>3.6211044311453784</v>
      </c>
    </row>
    <row r="102" spans="1:16" x14ac:dyDescent="0.2">
      <c r="A102" s="29">
        <v>5700</v>
      </c>
      <c r="B102" s="28" t="s">
        <v>61</v>
      </c>
      <c r="C102" s="27" t="s">
        <v>11</v>
      </c>
      <c r="D102" s="26">
        <v>11</v>
      </c>
      <c r="E102" s="34"/>
      <c r="F102" s="208">
        <v>2072</v>
      </c>
      <c r="G102" s="209">
        <v>5.26160753283426</v>
      </c>
      <c r="H102" s="209">
        <v>2.0660662577078628</v>
      </c>
      <c r="I102" s="210"/>
      <c r="J102" s="217">
        <v>2900</v>
      </c>
      <c r="K102" s="212">
        <v>7.3139974779319044</v>
      </c>
      <c r="L102" s="213">
        <v>2.8557135935905973</v>
      </c>
      <c r="M102" s="210"/>
      <c r="N102" s="214">
        <v>2950</v>
      </c>
      <c r="O102" s="215">
        <v>7.4911883310140279</v>
      </c>
      <c r="P102" s="216">
        <v>2.9049500348594006</v>
      </c>
    </row>
    <row r="103" spans="1:16" x14ac:dyDescent="0.2">
      <c r="A103" s="29">
        <v>5750</v>
      </c>
      <c r="B103" s="28" t="s">
        <v>60</v>
      </c>
      <c r="C103" s="27" t="s">
        <v>3</v>
      </c>
      <c r="D103" s="26">
        <v>11</v>
      </c>
      <c r="E103" s="34"/>
      <c r="F103" s="208">
        <v>612.01</v>
      </c>
      <c r="G103" s="209">
        <v>3.1368398392652121</v>
      </c>
      <c r="H103" s="209">
        <v>0.87342657342657348</v>
      </c>
      <c r="I103" s="210"/>
      <c r="J103" s="217">
        <v>509.85</v>
      </c>
      <c r="K103" s="212">
        <v>2.3512728278915329</v>
      </c>
      <c r="L103" s="219">
        <v>0.71646384306230848</v>
      </c>
      <c r="M103" s="210"/>
      <c r="N103" s="214">
        <v>3505</v>
      </c>
      <c r="O103" s="215">
        <v>17.964777759553879</v>
      </c>
      <c r="P103" s="216">
        <v>4.9253815238469976</v>
      </c>
    </row>
    <row r="104" spans="1:16" x14ac:dyDescent="0.2">
      <c r="A104" s="29">
        <v>5800</v>
      </c>
      <c r="B104" s="28" t="s">
        <v>59</v>
      </c>
      <c r="C104" s="27" t="s">
        <v>3</v>
      </c>
      <c r="D104" s="26">
        <v>10</v>
      </c>
      <c r="E104" s="34"/>
      <c r="F104" s="220">
        <v>485</v>
      </c>
      <c r="G104" s="209">
        <v>4.1806020066889635</v>
      </c>
      <c r="H104" s="209">
        <v>1.5232603424666138</v>
      </c>
      <c r="I104" s="218"/>
      <c r="J104" s="217">
        <v>0</v>
      </c>
      <c r="K104" s="212">
        <v>0</v>
      </c>
      <c r="L104" s="219">
        <v>0</v>
      </c>
      <c r="M104" s="218"/>
      <c r="N104" s="214">
        <v>1190</v>
      </c>
      <c r="O104" s="215">
        <v>10.257559562803847</v>
      </c>
      <c r="P104" s="216">
        <v>3.7951269294552876</v>
      </c>
    </row>
    <row r="105" spans="1:16" x14ac:dyDescent="0.2">
      <c r="A105" s="29">
        <v>5850</v>
      </c>
      <c r="B105" s="28" t="s">
        <v>58</v>
      </c>
      <c r="C105" s="27" t="s">
        <v>3</v>
      </c>
      <c r="D105" s="26">
        <v>10</v>
      </c>
      <c r="E105" s="34"/>
      <c r="F105" s="220">
        <v>518</v>
      </c>
      <c r="G105" s="209">
        <v>5.3270259152612089</v>
      </c>
      <c r="H105" s="209">
        <v>1.4376588918369839</v>
      </c>
      <c r="I105" s="218"/>
      <c r="J105" s="217">
        <v>0</v>
      </c>
      <c r="K105" s="212">
        <v>0</v>
      </c>
      <c r="L105" s="219">
        <v>0</v>
      </c>
      <c r="M105" s="218"/>
      <c r="N105" s="214">
        <v>890</v>
      </c>
      <c r="O105" s="215">
        <v>9.070156128979658</v>
      </c>
      <c r="P105" s="216">
        <v>2.4905972956031164</v>
      </c>
    </row>
    <row r="106" spans="1:16" x14ac:dyDescent="0.2">
      <c r="A106" s="29">
        <v>5900</v>
      </c>
      <c r="B106" s="28" t="s">
        <v>57</v>
      </c>
      <c r="C106" s="27" t="s">
        <v>6</v>
      </c>
      <c r="D106" s="26">
        <v>5</v>
      </c>
      <c r="E106" s="34"/>
      <c r="F106" s="208">
        <v>16989.599999999999</v>
      </c>
      <c r="G106" s="209">
        <v>5.3723210491166293</v>
      </c>
      <c r="H106" s="209">
        <v>2.1093060952063123</v>
      </c>
      <c r="I106" s="210"/>
      <c r="J106" s="217">
        <v>12711</v>
      </c>
      <c r="K106" s="212">
        <v>3.9931114037556799</v>
      </c>
      <c r="L106" s="213">
        <v>1.5417072379097694</v>
      </c>
      <c r="M106" s="210"/>
      <c r="N106" s="214">
        <v>37489</v>
      </c>
      <c r="O106" s="215">
        <v>11.854484143848785</v>
      </c>
      <c r="P106" s="216">
        <v>4.5470114579497558</v>
      </c>
    </row>
    <row r="107" spans="1:16" x14ac:dyDescent="0.2">
      <c r="A107" s="29">
        <v>5950</v>
      </c>
      <c r="B107" s="28" t="s">
        <v>56</v>
      </c>
      <c r="C107" s="27" t="s">
        <v>8</v>
      </c>
      <c r="D107" s="26">
        <v>2</v>
      </c>
      <c r="E107" s="34"/>
      <c r="F107" s="208">
        <v>7108</v>
      </c>
      <c r="G107" s="209">
        <v>4.1298017369802018</v>
      </c>
      <c r="H107" s="209">
        <v>2.0391793249937744</v>
      </c>
      <c r="I107" s="210"/>
      <c r="J107" s="217">
        <v>1804</v>
      </c>
      <c r="K107" s="212">
        <v>1.0452008825110777</v>
      </c>
      <c r="L107" s="213">
        <v>0.50098642115740077</v>
      </c>
      <c r="M107" s="210"/>
      <c r="N107" s="214">
        <v>13492</v>
      </c>
      <c r="O107" s="215">
        <v>7.8389540004694549</v>
      </c>
      <c r="P107" s="216">
        <v>3.7468452296317358</v>
      </c>
    </row>
    <row r="108" spans="1:16" x14ac:dyDescent="0.2">
      <c r="A108" s="29">
        <v>6110</v>
      </c>
      <c r="B108" s="28" t="s">
        <v>55</v>
      </c>
      <c r="C108" s="27" t="s">
        <v>3</v>
      </c>
      <c r="D108" s="26">
        <v>10</v>
      </c>
      <c r="E108" s="34"/>
      <c r="F108" s="220">
        <v>0</v>
      </c>
      <c r="G108" s="221">
        <v>0</v>
      </c>
      <c r="H108" s="209">
        <v>0</v>
      </c>
      <c r="I108" s="210"/>
      <c r="J108" s="217">
        <v>0</v>
      </c>
      <c r="K108" s="212">
        <v>0</v>
      </c>
      <c r="L108" s="219">
        <v>0</v>
      </c>
      <c r="M108" s="210"/>
      <c r="N108" s="214">
        <v>50</v>
      </c>
      <c r="O108" s="215">
        <v>0.83466880341880345</v>
      </c>
      <c r="P108" s="216">
        <v>0.18245511604145381</v>
      </c>
    </row>
    <row r="109" spans="1:16" x14ac:dyDescent="0.2">
      <c r="A109" s="29">
        <v>6150</v>
      </c>
      <c r="B109" s="28" t="s">
        <v>54</v>
      </c>
      <c r="C109" s="27" t="s">
        <v>3</v>
      </c>
      <c r="D109" s="26">
        <v>4</v>
      </c>
      <c r="E109" s="34"/>
      <c r="F109" s="208">
        <v>3322.48</v>
      </c>
      <c r="G109" s="209">
        <v>4.3162768461694352</v>
      </c>
      <c r="H109" s="209">
        <v>1.6183851609383524</v>
      </c>
      <c r="I109" s="210"/>
      <c r="J109" s="217">
        <v>4276.54</v>
      </c>
      <c r="K109" s="212">
        <v>5.4540190892070992</v>
      </c>
      <c r="L109" s="219">
        <v>2.0123113813930815</v>
      </c>
      <c r="M109" s="210"/>
      <c r="N109" s="214">
        <v>9696</v>
      </c>
      <c r="O109" s="215">
        <v>12.586846122690595</v>
      </c>
      <c r="P109" s="216">
        <v>4.5624198894403696</v>
      </c>
    </row>
    <row r="110" spans="1:16" x14ac:dyDescent="0.2">
      <c r="A110" s="29">
        <v>6180</v>
      </c>
      <c r="B110" s="28" t="s">
        <v>53</v>
      </c>
      <c r="C110" s="27" t="s">
        <v>3</v>
      </c>
      <c r="D110" s="26">
        <v>11</v>
      </c>
      <c r="E110" s="34"/>
      <c r="F110" s="208">
        <v>1049</v>
      </c>
      <c r="G110" s="209">
        <v>7.156111004993587</v>
      </c>
      <c r="H110" s="209">
        <v>1.3598299240361931</v>
      </c>
      <c r="I110" s="210"/>
      <c r="J110" s="217">
        <v>168</v>
      </c>
      <c r="K110" s="212">
        <v>1.6670635865682306</v>
      </c>
      <c r="L110" s="219">
        <v>0.21107861170581674</v>
      </c>
      <c r="M110" s="210"/>
      <c r="N110" s="214">
        <v>1215</v>
      </c>
      <c r="O110" s="215">
        <v>10.119265749408669</v>
      </c>
      <c r="P110" s="216">
        <v>1.5265506739438532</v>
      </c>
    </row>
    <row r="111" spans="1:16" x14ac:dyDescent="0.2">
      <c r="A111" s="29">
        <v>6200</v>
      </c>
      <c r="B111" s="28" t="s">
        <v>52</v>
      </c>
      <c r="C111" s="27" t="s">
        <v>3</v>
      </c>
      <c r="D111" s="26">
        <v>11</v>
      </c>
      <c r="E111" s="34"/>
      <c r="F111" s="208">
        <v>868</v>
      </c>
      <c r="G111" s="209">
        <v>3.1898161078363638</v>
      </c>
      <c r="H111" s="209">
        <v>1.1066234216592212</v>
      </c>
      <c r="I111" s="218"/>
      <c r="J111" s="217">
        <v>0</v>
      </c>
      <c r="K111" s="212">
        <v>0</v>
      </c>
      <c r="L111" s="219">
        <v>0</v>
      </c>
      <c r="M111" s="218"/>
      <c r="N111" s="214">
        <v>9700</v>
      </c>
      <c r="O111" s="215">
        <v>35.646562495406371</v>
      </c>
      <c r="P111" s="216">
        <v>12.36418516195808</v>
      </c>
    </row>
    <row r="112" spans="1:16" x14ac:dyDescent="0.2">
      <c r="A112" s="29">
        <v>6250</v>
      </c>
      <c r="B112" s="28" t="s">
        <v>51</v>
      </c>
      <c r="C112" s="27" t="s">
        <v>8</v>
      </c>
      <c r="D112" s="26">
        <v>3</v>
      </c>
      <c r="E112" s="34"/>
      <c r="F112" s="208">
        <v>13268</v>
      </c>
      <c r="G112" s="209">
        <v>4.238435982622029</v>
      </c>
      <c r="H112" s="209">
        <v>1.461747345542618</v>
      </c>
      <c r="I112" s="210"/>
      <c r="J112" s="217">
        <v>11571</v>
      </c>
      <c r="K112" s="212">
        <v>3.6755736830067849</v>
      </c>
      <c r="L112" s="213">
        <v>1.2052693111830159</v>
      </c>
      <c r="M112" s="210"/>
      <c r="N112" s="214">
        <v>36941</v>
      </c>
      <c r="O112" s="215">
        <v>11.800728341426016</v>
      </c>
      <c r="P112" s="216">
        <v>3.8478829508609276</v>
      </c>
    </row>
    <row r="113" spans="1:16" x14ac:dyDescent="0.2">
      <c r="A113" s="29">
        <v>6350</v>
      </c>
      <c r="B113" s="28" t="s">
        <v>50</v>
      </c>
      <c r="C113" s="27" t="s">
        <v>8</v>
      </c>
      <c r="D113" s="26">
        <v>7</v>
      </c>
      <c r="E113" s="34"/>
      <c r="F113" s="208">
        <v>20134</v>
      </c>
      <c r="G113" s="209">
        <v>5.8669945858369221</v>
      </c>
      <c r="H113" s="209">
        <v>2.0965465190913397</v>
      </c>
      <c r="I113" s="210"/>
      <c r="J113" s="217">
        <v>29690</v>
      </c>
      <c r="K113" s="212">
        <v>9.7264409809127201</v>
      </c>
      <c r="L113" s="213">
        <v>2.9983066485051491</v>
      </c>
      <c r="M113" s="210"/>
      <c r="N113" s="214">
        <v>29514</v>
      </c>
      <c r="O113" s="215">
        <v>8.6003018876721438</v>
      </c>
      <c r="P113" s="216">
        <v>2.980532920982855</v>
      </c>
    </row>
    <row r="114" spans="1:16" x14ac:dyDescent="0.2">
      <c r="A114" s="29">
        <v>6370</v>
      </c>
      <c r="B114" s="28" t="s">
        <v>49</v>
      </c>
      <c r="C114" s="27" t="s">
        <v>8</v>
      </c>
      <c r="D114" s="26">
        <v>2</v>
      </c>
      <c r="E114" s="34"/>
      <c r="F114" s="208">
        <v>8925.7999999999993</v>
      </c>
      <c r="G114" s="209">
        <v>7.7476867524260893</v>
      </c>
      <c r="H114" s="209">
        <v>2.8484898771988054</v>
      </c>
      <c r="I114" s="210"/>
      <c r="J114" s="217">
        <v>3491.67</v>
      </c>
      <c r="K114" s="212">
        <v>3.306455584006303</v>
      </c>
      <c r="L114" s="213">
        <v>1.0818028032866118</v>
      </c>
      <c r="M114" s="210"/>
      <c r="N114" s="214">
        <v>11759</v>
      </c>
      <c r="O114" s="215">
        <v>10.206933666649308</v>
      </c>
      <c r="P114" s="216">
        <v>3.6432191942100114</v>
      </c>
    </row>
    <row r="115" spans="1:16" x14ac:dyDescent="0.2">
      <c r="A115" s="29">
        <v>6400</v>
      </c>
      <c r="B115" s="28" t="s">
        <v>48</v>
      </c>
      <c r="C115" s="27" t="s">
        <v>6</v>
      </c>
      <c r="D115" s="26">
        <v>4</v>
      </c>
      <c r="E115" s="34"/>
      <c r="F115" s="208">
        <v>6888.12</v>
      </c>
      <c r="G115" s="209">
        <v>4.4163448074230232</v>
      </c>
      <c r="H115" s="209">
        <v>1.9753623155156155</v>
      </c>
      <c r="I115" s="210"/>
      <c r="J115" s="217">
        <v>0</v>
      </c>
      <c r="K115" s="212">
        <v>0</v>
      </c>
      <c r="L115" s="219">
        <v>0</v>
      </c>
      <c r="M115" s="210"/>
      <c r="N115" s="214">
        <v>25836</v>
      </c>
      <c r="O115" s="215">
        <v>16.564851431824827</v>
      </c>
      <c r="P115" s="216">
        <v>7.2074585311692738</v>
      </c>
    </row>
    <row r="116" spans="1:16" x14ac:dyDescent="0.2">
      <c r="A116" s="29">
        <v>6470</v>
      </c>
      <c r="B116" s="28" t="s">
        <v>47</v>
      </c>
      <c r="C116" s="27" t="s">
        <v>3</v>
      </c>
      <c r="D116" s="26">
        <v>4</v>
      </c>
      <c r="E116" s="34"/>
      <c r="F116" s="208">
        <v>3540.88</v>
      </c>
      <c r="G116" s="209">
        <v>4.3624733265325233</v>
      </c>
      <c r="H116" s="209">
        <v>1.709783712997694</v>
      </c>
      <c r="I116" s="210"/>
      <c r="J116" s="217">
        <v>2008</v>
      </c>
      <c r="K116" s="212">
        <v>3.0312728326701168</v>
      </c>
      <c r="L116" s="213">
        <v>0.95186808852752458</v>
      </c>
      <c r="M116" s="210"/>
      <c r="N116" s="214">
        <v>7820</v>
      </c>
      <c r="O116" s="215">
        <v>9.6344810932548786</v>
      </c>
      <c r="P116" s="216">
        <v>3.7069763208591842</v>
      </c>
    </row>
    <row r="117" spans="1:16" x14ac:dyDescent="0.2">
      <c r="A117" s="29">
        <v>6550</v>
      </c>
      <c r="B117" s="28" t="s">
        <v>46</v>
      </c>
      <c r="C117" s="27" t="s">
        <v>8</v>
      </c>
      <c r="D117" s="26">
        <v>3</v>
      </c>
      <c r="E117" s="34"/>
      <c r="F117" s="208">
        <v>11877</v>
      </c>
      <c r="G117" s="209">
        <v>4.0073662389263482</v>
      </c>
      <c r="H117" s="209">
        <v>1.6580198912131228</v>
      </c>
      <c r="I117" s="210"/>
      <c r="J117" s="217">
        <v>6171</v>
      </c>
      <c r="K117" s="212">
        <v>4.8123713269698669</v>
      </c>
      <c r="L117" s="213">
        <v>0.83390539612871151</v>
      </c>
      <c r="M117" s="210"/>
      <c r="N117" s="214">
        <v>26852</v>
      </c>
      <c r="O117" s="215">
        <v>9.0600150078008177</v>
      </c>
      <c r="P117" s="216">
        <v>3.6285898066517839</v>
      </c>
    </row>
    <row r="118" spans="1:16" x14ac:dyDescent="0.2">
      <c r="A118" s="29">
        <v>6610</v>
      </c>
      <c r="B118" s="28" t="s">
        <v>45</v>
      </c>
      <c r="C118" s="27" t="s">
        <v>11</v>
      </c>
      <c r="D118" s="26">
        <v>4</v>
      </c>
      <c r="E118" s="34"/>
      <c r="F118" s="220">
        <v>1856</v>
      </c>
      <c r="G118" s="209">
        <v>4.8779974979236975</v>
      </c>
      <c r="H118" s="209">
        <v>1.5725561832976911</v>
      </c>
      <c r="I118" s="228"/>
      <c r="J118" s="217">
        <v>1330.39</v>
      </c>
      <c r="K118" s="212">
        <v>3.2766935293190418</v>
      </c>
      <c r="L118" s="219">
        <v>1.1246394600607972</v>
      </c>
      <c r="M118" s="228"/>
      <c r="N118" s="225">
        <v>4981</v>
      </c>
      <c r="O118" s="215">
        <v>13.091220655796301</v>
      </c>
      <c r="P118" s="216">
        <v>4.2106669101262266</v>
      </c>
    </row>
    <row r="119" spans="1:16" x14ac:dyDescent="0.2">
      <c r="A119" s="29">
        <v>6650</v>
      </c>
      <c r="B119" s="28" t="s">
        <v>44</v>
      </c>
      <c r="C119" s="27" t="s">
        <v>8</v>
      </c>
      <c r="D119" s="26">
        <v>3</v>
      </c>
      <c r="E119" s="34"/>
      <c r="F119" s="208">
        <v>8617</v>
      </c>
      <c r="G119" s="209">
        <v>4.5358170050237714</v>
      </c>
      <c r="H119" s="209">
        <v>1.61130595627839</v>
      </c>
      <c r="I119" s="229"/>
      <c r="J119" s="217">
        <v>0</v>
      </c>
      <c r="K119" s="212">
        <v>0</v>
      </c>
      <c r="L119" s="219">
        <v>0</v>
      </c>
      <c r="M119" s="229"/>
      <c r="N119" s="214">
        <v>31579</v>
      </c>
      <c r="O119" s="215">
        <v>16.622556017366332</v>
      </c>
      <c r="P119" s="216">
        <v>5.6909106898798774</v>
      </c>
    </row>
    <row r="120" spans="1:16" x14ac:dyDescent="0.2">
      <c r="A120" s="37">
        <v>6700</v>
      </c>
      <c r="B120" s="36" t="s">
        <v>43</v>
      </c>
      <c r="C120" s="27" t="s">
        <v>8</v>
      </c>
      <c r="D120" s="26">
        <v>3</v>
      </c>
      <c r="E120" s="34"/>
      <c r="F120" s="208">
        <v>9591</v>
      </c>
      <c r="G120" s="209">
        <v>4.610020437709208</v>
      </c>
      <c r="H120" s="209">
        <v>1.7019526228631985</v>
      </c>
      <c r="I120" s="229"/>
      <c r="J120" s="217">
        <v>8404.9599999999991</v>
      </c>
      <c r="K120" s="212">
        <v>3.9514447171212845</v>
      </c>
      <c r="L120" s="213">
        <v>1.4361708308129739</v>
      </c>
      <c r="M120" s="229"/>
      <c r="N120" s="214">
        <v>22086</v>
      </c>
      <c r="O120" s="215">
        <v>10.615880657621265</v>
      </c>
      <c r="P120" s="216">
        <v>3.7738750653584718</v>
      </c>
    </row>
    <row r="121" spans="1:16" x14ac:dyDescent="0.2">
      <c r="A121" s="29">
        <v>6900</v>
      </c>
      <c r="B121" s="35" t="s">
        <v>42</v>
      </c>
      <c r="C121" s="27" t="s">
        <v>6</v>
      </c>
      <c r="D121" s="26">
        <v>4</v>
      </c>
      <c r="E121" s="34"/>
      <c r="F121" s="208">
        <v>6650.12</v>
      </c>
      <c r="G121" s="209">
        <v>5.2955247650899828</v>
      </c>
      <c r="H121" s="209">
        <v>1.9360965736658353</v>
      </c>
      <c r="I121" s="229"/>
      <c r="J121" s="217">
        <v>8110.04</v>
      </c>
      <c r="K121" s="212">
        <v>6.7984092974285204</v>
      </c>
      <c r="L121" s="213">
        <v>2.3004308109843752</v>
      </c>
      <c r="M121" s="229"/>
      <c r="N121" s="214">
        <v>13871</v>
      </c>
      <c r="O121" s="215">
        <v>10.910466685754018</v>
      </c>
      <c r="P121" s="216">
        <v>3.9345398763957107</v>
      </c>
    </row>
    <row r="122" spans="1:16" x14ac:dyDescent="0.2">
      <c r="A122" s="29">
        <v>6950</v>
      </c>
      <c r="B122" s="28" t="s">
        <v>41</v>
      </c>
      <c r="C122" s="27" t="s">
        <v>6</v>
      </c>
      <c r="D122" s="26">
        <v>5</v>
      </c>
      <c r="E122" s="34"/>
      <c r="F122" s="208">
        <v>11915.7</v>
      </c>
      <c r="G122" s="209">
        <v>4.9566964508560876</v>
      </c>
      <c r="H122" s="209">
        <v>2.385890454515966</v>
      </c>
      <c r="I122" s="229"/>
      <c r="J122" s="217">
        <v>0</v>
      </c>
      <c r="K122" s="212">
        <v>0</v>
      </c>
      <c r="L122" s="219">
        <v>0</v>
      </c>
      <c r="M122" s="229"/>
      <c r="N122" s="214">
        <v>24220</v>
      </c>
      <c r="O122" s="215">
        <v>10.075042845970815</v>
      </c>
      <c r="P122" s="216">
        <v>4.7676339464985649</v>
      </c>
    </row>
    <row r="123" spans="1:16" x14ac:dyDescent="0.2">
      <c r="A123" s="29">
        <v>7000</v>
      </c>
      <c r="B123" s="28" t="s">
        <v>40</v>
      </c>
      <c r="C123" s="27" t="s">
        <v>11</v>
      </c>
      <c r="D123" s="26">
        <v>4</v>
      </c>
      <c r="E123" s="34"/>
      <c r="F123" s="208">
        <v>2119.1999999999998</v>
      </c>
      <c r="G123" s="209">
        <v>5.0004719207173203</v>
      </c>
      <c r="H123" s="209">
        <v>1.7374593346626088</v>
      </c>
      <c r="I123" s="229"/>
      <c r="J123" s="217">
        <v>0</v>
      </c>
      <c r="K123" s="212">
        <v>0</v>
      </c>
      <c r="L123" s="219">
        <v>0</v>
      </c>
      <c r="M123" s="229"/>
      <c r="N123" s="214">
        <v>6225</v>
      </c>
      <c r="O123" s="215">
        <v>14.492922331905383</v>
      </c>
      <c r="P123" s="216">
        <v>5.0402736079128649</v>
      </c>
    </row>
    <row r="124" spans="1:16" x14ac:dyDescent="0.2">
      <c r="A124" s="29">
        <v>7050</v>
      </c>
      <c r="B124" s="28" t="s">
        <v>39</v>
      </c>
      <c r="C124" s="27" t="s">
        <v>3</v>
      </c>
      <c r="D124" s="26">
        <v>10</v>
      </c>
      <c r="E124" s="34"/>
      <c r="F124" s="208">
        <v>723.8</v>
      </c>
      <c r="G124" s="209">
        <v>3.6950440056359883</v>
      </c>
      <c r="H124" s="209">
        <v>1.7955664046995317</v>
      </c>
      <c r="I124" s="210"/>
      <c r="J124" s="217">
        <v>0</v>
      </c>
      <c r="K124" s="212">
        <v>0</v>
      </c>
      <c r="L124" s="219">
        <v>0</v>
      </c>
      <c r="M124" s="210"/>
      <c r="N124" s="214">
        <v>1098</v>
      </c>
      <c r="O124" s="215">
        <v>5.6053582732637688</v>
      </c>
      <c r="P124" s="216">
        <v>2.6110281458370985</v>
      </c>
    </row>
    <row r="125" spans="1:16" x14ac:dyDescent="0.2">
      <c r="A125" s="29">
        <v>7100</v>
      </c>
      <c r="B125" s="28" t="s">
        <v>38</v>
      </c>
      <c r="C125" s="27" t="s">
        <v>8</v>
      </c>
      <c r="D125" s="26">
        <v>2</v>
      </c>
      <c r="E125" s="34"/>
      <c r="F125" s="208">
        <v>2733.99</v>
      </c>
      <c r="G125" s="209">
        <v>4.3650253855733308</v>
      </c>
      <c r="H125" s="209">
        <v>1.415598146771244</v>
      </c>
      <c r="I125" s="210"/>
      <c r="J125" s="217">
        <v>1691</v>
      </c>
      <c r="K125" s="212">
        <v>4.712931995540691</v>
      </c>
      <c r="L125" s="213">
        <v>0.84778222976252071</v>
      </c>
      <c r="M125" s="210"/>
      <c r="N125" s="214">
        <v>7500</v>
      </c>
      <c r="O125" s="215">
        <v>11.974327042820192</v>
      </c>
      <c r="P125" s="216">
        <v>3.7601222490945623</v>
      </c>
    </row>
    <row r="126" spans="1:16" x14ac:dyDescent="0.2">
      <c r="A126" s="29">
        <v>7150</v>
      </c>
      <c r="B126" s="28" t="s">
        <v>37</v>
      </c>
      <c r="C126" s="27" t="s">
        <v>8</v>
      </c>
      <c r="D126" s="26">
        <v>3</v>
      </c>
      <c r="E126" s="34"/>
      <c r="F126" s="208">
        <v>25854</v>
      </c>
      <c r="G126" s="209">
        <v>6.1284921074389569</v>
      </c>
      <c r="H126" s="209">
        <v>2.2625258028054831</v>
      </c>
      <c r="I126" s="210"/>
      <c r="J126" s="217">
        <v>26156</v>
      </c>
      <c r="K126" s="212">
        <v>5.9000164215168791</v>
      </c>
      <c r="L126" s="213">
        <v>2.2536650059141903</v>
      </c>
      <c r="M126" s="210"/>
      <c r="N126" s="214">
        <v>39488</v>
      </c>
      <c r="O126" s="215">
        <v>9.3603270804730236</v>
      </c>
      <c r="P126" s="216">
        <v>3.4023827708189156</v>
      </c>
    </row>
    <row r="127" spans="1:16" x14ac:dyDescent="0.2">
      <c r="A127" s="29">
        <v>7210</v>
      </c>
      <c r="B127" s="28" t="s">
        <v>36</v>
      </c>
      <c r="C127" s="27" t="s">
        <v>8</v>
      </c>
      <c r="D127" s="26">
        <v>1</v>
      </c>
      <c r="E127" s="34"/>
      <c r="F127" s="208">
        <v>14784</v>
      </c>
      <c r="G127" s="209">
        <v>3.4560402157406922</v>
      </c>
      <c r="H127" s="209">
        <v>1.5494113829754232</v>
      </c>
      <c r="I127" s="210"/>
      <c r="J127" s="217">
        <v>2151.6</v>
      </c>
      <c r="K127" s="212">
        <v>5.6945944229181231</v>
      </c>
      <c r="L127" s="213">
        <v>0.21559688552883566</v>
      </c>
      <c r="M127" s="210"/>
      <c r="N127" s="214">
        <v>41635</v>
      </c>
      <c r="O127" s="215">
        <v>8.6205111641158148</v>
      </c>
      <c r="P127" s="216">
        <v>4.171954047682223</v>
      </c>
    </row>
    <row r="128" spans="1:16" x14ac:dyDescent="0.2">
      <c r="A128" s="29">
        <v>7310</v>
      </c>
      <c r="B128" s="28" t="s">
        <v>35</v>
      </c>
      <c r="C128" s="27" t="s">
        <v>3</v>
      </c>
      <c r="D128" s="26">
        <v>4</v>
      </c>
      <c r="E128" s="34"/>
      <c r="F128" s="208">
        <v>4799.09</v>
      </c>
      <c r="G128" s="209">
        <v>4.0508358121271257</v>
      </c>
      <c r="H128" s="209">
        <v>1.5816385718786705</v>
      </c>
      <c r="I128" s="210"/>
      <c r="J128" s="217">
        <v>3535.76</v>
      </c>
      <c r="K128" s="212">
        <v>3.779621157053064</v>
      </c>
      <c r="L128" s="213">
        <v>1.1381314064473598</v>
      </c>
      <c r="M128" s="210"/>
      <c r="N128" s="214">
        <v>12157</v>
      </c>
      <c r="O128" s="215">
        <v>10.261531033597926</v>
      </c>
      <c r="P128" s="216">
        <v>3.9132360534031019</v>
      </c>
    </row>
    <row r="129" spans="1:16" x14ac:dyDescent="0.2">
      <c r="A129" s="29">
        <v>7350</v>
      </c>
      <c r="B129" s="28" t="s">
        <v>34</v>
      </c>
      <c r="C129" s="27" t="s">
        <v>3</v>
      </c>
      <c r="D129" s="26">
        <v>10</v>
      </c>
      <c r="E129" s="34"/>
      <c r="F129" s="208">
        <v>0</v>
      </c>
      <c r="G129" s="221">
        <v>0</v>
      </c>
      <c r="H129" s="209">
        <v>0</v>
      </c>
      <c r="I129" s="210"/>
      <c r="J129" s="217">
        <v>0</v>
      </c>
      <c r="K129" s="212">
        <v>0</v>
      </c>
      <c r="L129" s="219">
        <v>0</v>
      </c>
      <c r="M129" s="210"/>
      <c r="N129" s="214">
        <v>2020</v>
      </c>
      <c r="O129" s="215">
        <v>15.323926566530117</v>
      </c>
      <c r="P129" s="216">
        <v>6.479758773336755</v>
      </c>
    </row>
    <row r="130" spans="1:16" x14ac:dyDescent="0.2">
      <c r="A130" s="29">
        <v>7400</v>
      </c>
      <c r="B130" s="28" t="s">
        <v>33</v>
      </c>
      <c r="C130" s="27" t="s">
        <v>3</v>
      </c>
      <c r="D130" s="26">
        <v>10</v>
      </c>
      <c r="E130" s="34"/>
      <c r="F130" s="220">
        <v>0</v>
      </c>
      <c r="G130" s="221">
        <v>0</v>
      </c>
      <c r="H130" s="209">
        <v>0</v>
      </c>
      <c r="I130" s="210"/>
      <c r="J130" s="217">
        <v>0</v>
      </c>
      <c r="K130" s="212">
        <v>0</v>
      </c>
      <c r="L130" s="219">
        <v>0</v>
      </c>
      <c r="M130" s="210"/>
      <c r="N130" s="214">
        <v>1192</v>
      </c>
      <c r="O130" s="215">
        <v>10.879485962542439</v>
      </c>
      <c r="P130" s="216">
        <v>3.287405266467363</v>
      </c>
    </row>
    <row r="131" spans="1:16" x14ac:dyDescent="0.2">
      <c r="A131" s="29">
        <v>7450</v>
      </c>
      <c r="B131" s="28" t="s">
        <v>32</v>
      </c>
      <c r="C131" s="27" t="s">
        <v>3</v>
      </c>
      <c r="D131" s="26">
        <v>9</v>
      </c>
      <c r="E131" s="34"/>
      <c r="F131" s="208">
        <v>348</v>
      </c>
      <c r="G131" s="209">
        <v>5.9646236116824358</v>
      </c>
      <c r="H131" s="209">
        <v>1.9454382826475851</v>
      </c>
      <c r="I131" s="210"/>
      <c r="J131" s="217">
        <v>0</v>
      </c>
      <c r="K131" s="212">
        <v>0</v>
      </c>
      <c r="L131" s="219">
        <v>0</v>
      </c>
      <c r="M131" s="210"/>
      <c r="N131" s="214">
        <v>1302</v>
      </c>
      <c r="O131" s="215">
        <v>22.315919374742904</v>
      </c>
      <c r="P131" s="216">
        <v>7.1111790793699337</v>
      </c>
    </row>
    <row r="132" spans="1:16" x14ac:dyDescent="0.2">
      <c r="A132" s="29">
        <v>7510</v>
      </c>
      <c r="B132" s="28" t="s">
        <v>31</v>
      </c>
      <c r="C132" s="27" t="s">
        <v>3</v>
      </c>
      <c r="D132" s="26">
        <v>11</v>
      </c>
      <c r="E132" s="34"/>
      <c r="F132" s="208">
        <v>791</v>
      </c>
      <c r="G132" s="209">
        <v>3.6131920336195873</v>
      </c>
      <c r="H132" s="209">
        <v>1.3494977343451438</v>
      </c>
      <c r="I132" s="210"/>
      <c r="J132" s="217">
        <v>0</v>
      </c>
      <c r="K132" s="212">
        <v>0</v>
      </c>
      <c r="L132" s="219">
        <v>0</v>
      </c>
      <c r="M132" s="210"/>
      <c r="N132" s="214">
        <v>2400</v>
      </c>
      <c r="O132" s="215">
        <v>10.962908825141605</v>
      </c>
      <c r="P132" s="216">
        <v>4.0786361040867938</v>
      </c>
    </row>
    <row r="133" spans="1:16" x14ac:dyDescent="0.2">
      <c r="A133" s="29">
        <v>7550</v>
      </c>
      <c r="B133" s="28" t="s">
        <v>30</v>
      </c>
      <c r="C133" s="27" t="s">
        <v>11</v>
      </c>
      <c r="D133" s="26">
        <v>5</v>
      </c>
      <c r="E133" s="34"/>
      <c r="F133" s="208">
        <v>9754</v>
      </c>
      <c r="G133" s="209">
        <v>5.4080127743094444</v>
      </c>
      <c r="H133" s="209">
        <v>2.1203997499171754</v>
      </c>
      <c r="I133" s="210"/>
      <c r="J133" s="217">
        <v>5015</v>
      </c>
      <c r="K133" s="212">
        <v>5.0196381456465771</v>
      </c>
      <c r="L133" s="213">
        <v>1.0702255775163425</v>
      </c>
      <c r="M133" s="210"/>
      <c r="N133" s="214">
        <v>19077</v>
      </c>
      <c r="O133" s="215">
        <v>10.615932189807994</v>
      </c>
      <c r="P133" s="216">
        <v>4.0711252925781185</v>
      </c>
    </row>
    <row r="134" spans="1:16" x14ac:dyDescent="0.2">
      <c r="A134" s="29">
        <v>7620</v>
      </c>
      <c r="B134" s="28" t="s">
        <v>29</v>
      </c>
      <c r="C134" s="27" t="s">
        <v>11</v>
      </c>
      <c r="D134" s="26">
        <v>11</v>
      </c>
      <c r="E134" s="34"/>
      <c r="F134" s="208">
        <v>1381.89</v>
      </c>
      <c r="G134" s="209">
        <v>5.629063268864158</v>
      </c>
      <c r="H134" s="209">
        <v>1.870674904428248</v>
      </c>
      <c r="I134" s="210"/>
      <c r="J134" s="217">
        <v>0</v>
      </c>
      <c r="K134" s="212">
        <v>0</v>
      </c>
      <c r="L134" s="219">
        <v>0</v>
      </c>
      <c r="M134" s="210"/>
      <c r="N134" s="214">
        <v>4723</v>
      </c>
      <c r="O134" s="215">
        <v>18.509664372717154</v>
      </c>
      <c r="P134" s="216">
        <v>6.1997899711210298</v>
      </c>
    </row>
    <row r="135" spans="1:16" x14ac:dyDescent="0.2">
      <c r="A135" s="29">
        <v>7640</v>
      </c>
      <c r="B135" s="28" t="s">
        <v>28</v>
      </c>
      <c r="C135" s="27" t="s">
        <v>3</v>
      </c>
      <c r="D135" s="26">
        <v>10</v>
      </c>
      <c r="E135" s="34"/>
      <c r="F135" s="208">
        <v>520</v>
      </c>
      <c r="G135" s="209">
        <v>5.2714812862414338</v>
      </c>
      <c r="H135" s="209">
        <v>1.3553808620222283</v>
      </c>
      <c r="I135" s="210"/>
      <c r="J135" s="217">
        <v>0</v>
      </c>
      <c r="K135" s="212">
        <v>0</v>
      </c>
      <c r="L135" s="219">
        <v>0</v>
      </c>
      <c r="M135" s="210"/>
      <c r="N135" s="214">
        <v>1200</v>
      </c>
      <c r="O135" s="215">
        <v>12.164956814403308</v>
      </c>
      <c r="P135" s="216">
        <v>3.0420410067127701</v>
      </c>
    </row>
    <row r="136" spans="1:16" x14ac:dyDescent="0.2">
      <c r="A136" s="29">
        <v>7650</v>
      </c>
      <c r="B136" s="28" t="s">
        <v>27</v>
      </c>
      <c r="C136" s="27" t="s">
        <v>3</v>
      </c>
      <c r="D136" s="26">
        <v>10</v>
      </c>
      <c r="E136" s="34"/>
      <c r="F136" s="208">
        <v>713.46</v>
      </c>
      <c r="G136" s="209">
        <v>7.3253521705203504</v>
      </c>
      <c r="H136" s="209">
        <v>2.1917547308921113</v>
      </c>
      <c r="I136" s="210"/>
      <c r="J136" s="217">
        <v>13.59</v>
      </c>
      <c r="K136" s="212">
        <v>2.333447802197802</v>
      </c>
      <c r="L136" s="219">
        <v>4.1027653665016303E-2</v>
      </c>
      <c r="M136" s="210"/>
      <c r="N136" s="214">
        <v>713</v>
      </c>
      <c r="O136" s="215">
        <v>7.3206291839500599</v>
      </c>
      <c r="P136" s="216">
        <v>2.1525178118584711</v>
      </c>
    </row>
    <row r="137" spans="1:16" x14ac:dyDescent="0.2">
      <c r="A137" s="29">
        <v>7700</v>
      </c>
      <c r="B137" s="28" t="s">
        <v>26</v>
      </c>
      <c r="C137" s="27" t="s">
        <v>3</v>
      </c>
      <c r="D137" s="26">
        <v>8</v>
      </c>
      <c r="E137" s="34"/>
      <c r="F137" s="220">
        <v>0</v>
      </c>
      <c r="G137" s="221">
        <v>0</v>
      </c>
      <c r="H137" s="209">
        <v>0</v>
      </c>
      <c r="I137" s="210"/>
      <c r="J137" s="217">
        <v>0</v>
      </c>
      <c r="K137" s="212">
        <v>0</v>
      </c>
      <c r="L137" s="219">
        <v>0</v>
      </c>
      <c r="M137" s="210"/>
      <c r="N137" s="214">
        <v>290</v>
      </c>
      <c r="O137" s="215">
        <v>8.4498834498834494</v>
      </c>
      <c r="P137" s="216">
        <v>4.8201582341599627</v>
      </c>
    </row>
    <row r="138" spans="1:16" x14ac:dyDescent="0.2">
      <c r="A138" s="29">
        <v>7750</v>
      </c>
      <c r="B138" s="28" t="s">
        <v>25</v>
      </c>
      <c r="C138" s="27" t="s">
        <v>3</v>
      </c>
      <c r="D138" s="26">
        <v>4</v>
      </c>
      <c r="E138" s="34"/>
      <c r="F138" s="208">
        <v>6738.4199999999992</v>
      </c>
      <c r="G138" s="209">
        <v>5.682306511729883</v>
      </c>
      <c r="H138" s="209">
        <v>2.1067648636784857</v>
      </c>
      <c r="I138" s="210"/>
      <c r="J138" s="217">
        <v>6725.58</v>
      </c>
      <c r="K138" s="212">
        <v>5.7632152625914319</v>
      </c>
      <c r="L138" s="213">
        <v>2.0810966696660755</v>
      </c>
      <c r="M138" s="210"/>
      <c r="N138" s="214">
        <v>11663</v>
      </c>
      <c r="O138" s="215">
        <v>9.766959655916283</v>
      </c>
      <c r="P138" s="216">
        <v>3.6088828708178982</v>
      </c>
    </row>
    <row r="139" spans="1:16" x14ac:dyDescent="0.2">
      <c r="A139" s="29">
        <v>7800</v>
      </c>
      <c r="B139" s="28" t="s">
        <v>24</v>
      </c>
      <c r="C139" s="27" t="s">
        <v>3</v>
      </c>
      <c r="D139" s="26">
        <v>9</v>
      </c>
      <c r="E139" s="34"/>
      <c r="F139" s="208">
        <v>297.31</v>
      </c>
      <c r="G139" s="209">
        <v>4.1551598837209305</v>
      </c>
      <c r="H139" s="209">
        <v>1.4013480392156863</v>
      </c>
      <c r="I139" s="210"/>
      <c r="J139" s="217">
        <v>0</v>
      </c>
      <c r="K139" s="212">
        <v>0</v>
      </c>
      <c r="L139" s="219">
        <v>0</v>
      </c>
      <c r="M139" s="210"/>
      <c r="N139" s="214">
        <v>584</v>
      </c>
      <c r="O139" s="215">
        <v>8.0680813439434136</v>
      </c>
      <c r="P139" s="216">
        <v>2.8225104877530112</v>
      </c>
    </row>
    <row r="140" spans="1:16" x14ac:dyDescent="0.2">
      <c r="A140" s="29">
        <v>7850</v>
      </c>
      <c r="B140" s="28" t="s">
        <v>23</v>
      </c>
      <c r="C140" s="27" t="s">
        <v>3</v>
      </c>
      <c r="D140" s="26">
        <v>9</v>
      </c>
      <c r="E140" s="34"/>
      <c r="F140" s="208">
        <v>166.23</v>
      </c>
      <c r="G140" s="209">
        <v>4.3790832455216018</v>
      </c>
      <c r="H140" s="209">
        <v>1.0239368255063321</v>
      </c>
      <c r="I140" s="210"/>
      <c r="J140" s="217">
        <v>69.3</v>
      </c>
      <c r="K140" s="212">
        <v>1.8131868131868134</v>
      </c>
      <c r="L140" s="219">
        <v>0.43171114599686028</v>
      </c>
      <c r="M140" s="210"/>
      <c r="N140" s="214">
        <v>339</v>
      </c>
      <c r="O140" s="215">
        <v>8.9304531085352998</v>
      </c>
      <c r="P140" s="216">
        <v>2.1118337444868058</v>
      </c>
    </row>
    <row r="141" spans="1:16" x14ac:dyDescent="0.2">
      <c r="A141" s="29">
        <v>7900</v>
      </c>
      <c r="B141" s="28" t="s">
        <v>22</v>
      </c>
      <c r="C141" s="27" t="s">
        <v>3</v>
      </c>
      <c r="D141" s="26">
        <v>10</v>
      </c>
      <c r="E141" s="34"/>
      <c r="F141" s="220">
        <v>0</v>
      </c>
      <c r="G141" s="221">
        <v>0</v>
      </c>
      <c r="H141" s="209">
        <v>0</v>
      </c>
      <c r="I141" s="210"/>
      <c r="J141" s="217">
        <v>0</v>
      </c>
      <c r="K141" s="212">
        <v>0</v>
      </c>
      <c r="L141" s="219">
        <v>0</v>
      </c>
      <c r="M141" s="210"/>
      <c r="N141" s="214">
        <v>1000</v>
      </c>
      <c r="O141" s="215">
        <v>13.736263736263737</v>
      </c>
      <c r="P141" s="216">
        <v>2.8343064452128561</v>
      </c>
    </row>
    <row r="142" spans="1:16" x14ac:dyDescent="0.2">
      <c r="A142" s="29">
        <v>7950</v>
      </c>
      <c r="B142" s="28" t="s">
        <v>21</v>
      </c>
      <c r="C142" s="27" t="s">
        <v>3</v>
      </c>
      <c r="D142" s="26">
        <v>9</v>
      </c>
      <c r="E142" s="34"/>
      <c r="F142" s="220">
        <v>0</v>
      </c>
      <c r="G142" s="221">
        <v>0</v>
      </c>
      <c r="H142" s="209">
        <v>0</v>
      </c>
      <c r="I142" s="210"/>
      <c r="J142" s="217">
        <v>0</v>
      </c>
      <c r="K142" s="212">
        <v>0</v>
      </c>
      <c r="L142" s="219">
        <v>0</v>
      </c>
      <c r="M142" s="210"/>
      <c r="N142" s="225">
        <v>400</v>
      </c>
      <c r="O142" s="215">
        <v>18.315018315018314</v>
      </c>
      <c r="P142" s="216">
        <v>2.6434047052603753</v>
      </c>
    </row>
    <row r="143" spans="1:16" x14ac:dyDescent="0.2">
      <c r="A143" s="29">
        <v>8000</v>
      </c>
      <c r="B143" s="35" t="s">
        <v>20</v>
      </c>
      <c r="C143" s="27" t="s">
        <v>8</v>
      </c>
      <c r="D143" s="26">
        <v>3</v>
      </c>
      <c r="E143" s="34"/>
      <c r="F143" s="208">
        <v>16354</v>
      </c>
      <c r="G143" s="209">
        <v>6.0130394050054488</v>
      </c>
      <c r="H143" s="209">
        <v>2.130600023033514</v>
      </c>
      <c r="I143" s="210"/>
      <c r="J143" s="217">
        <v>13885</v>
      </c>
      <c r="K143" s="212">
        <v>5.0006410616557257</v>
      </c>
      <c r="L143" s="213">
        <v>1.7493856676618278</v>
      </c>
      <c r="M143" s="210"/>
      <c r="N143" s="214">
        <v>28077</v>
      </c>
      <c r="O143" s="215">
        <v>10.323352536036321</v>
      </c>
      <c r="P143" s="216">
        <v>3.5374505863119294</v>
      </c>
    </row>
    <row r="144" spans="1:16" x14ac:dyDescent="0.2">
      <c r="A144" s="29">
        <v>8020</v>
      </c>
      <c r="B144" s="28" t="s">
        <v>19</v>
      </c>
      <c r="C144" s="27" t="s">
        <v>3</v>
      </c>
      <c r="D144" s="26">
        <v>11</v>
      </c>
      <c r="E144" s="34"/>
      <c r="F144" s="208">
        <v>240</v>
      </c>
      <c r="G144" s="209">
        <v>1.5415446277169724</v>
      </c>
      <c r="H144" s="209">
        <v>0.46493246855894177</v>
      </c>
      <c r="I144" s="210"/>
      <c r="J144" s="217">
        <v>0</v>
      </c>
      <c r="K144" s="212">
        <v>0</v>
      </c>
      <c r="L144" s="219">
        <v>0</v>
      </c>
      <c r="M144" s="210"/>
      <c r="N144" s="214">
        <v>1556</v>
      </c>
      <c r="O144" s="215">
        <v>9.9943476696983726</v>
      </c>
      <c r="P144" s="216">
        <v>3.0602451342889059</v>
      </c>
    </row>
    <row r="145" spans="1:16" x14ac:dyDescent="0.2">
      <c r="A145" s="29">
        <v>8050</v>
      </c>
      <c r="B145" s="28" t="s">
        <v>18</v>
      </c>
      <c r="C145" s="27" t="s">
        <v>8</v>
      </c>
      <c r="D145" s="26">
        <v>2</v>
      </c>
      <c r="E145" s="34"/>
      <c r="F145" s="208">
        <v>6591.5</v>
      </c>
      <c r="G145" s="209">
        <v>4.2863292660404886</v>
      </c>
      <c r="H145" s="209">
        <v>1.8486971193812676</v>
      </c>
      <c r="I145" s="210"/>
      <c r="J145" s="217">
        <v>2079.7199999999998</v>
      </c>
      <c r="K145" s="212">
        <v>2.0195220856703382</v>
      </c>
      <c r="L145" s="213">
        <v>0.56564669737526352</v>
      </c>
      <c r="M145" s="210"/>
      <c r="N145" s="214">
        <v>14525</v>
      </c>
      <c r="O145" s="215">
        <v>9.4453360523762591</v>
      </c>
      <c r="P145" s="216">
        <v>3.9505405917025866</v>
      </c>
    </row>
    <row r="146" spans="1:16" x14ac:dyDescent="0.2">
      <c r="A146" s="29">
        <v>8100</v>
      </c>
      <c r="B146" s="28" t="s">
        <v>17</v>
      </c>
      <c r="C146" s="27" t="s">
        <v>3</v>
      </c>
      <c r="D146" s="26">
        <v>9</v>
      </c>
      <c r="E146" s="34"/>
      <c r="F146" s="220">
        <v>158.63999999999999</v>
      </c>
      <c r="G146" s="209">
        <v>2.6879024059640804</v>
      </c>
      <c r="H146" s="209">
        <v>0.81702443245024925</v>
      </c>
      <c r="I146" s="210"/>
      <c r="J146" s="217">
        <v>0</v>
      </c>
      <c r="K146" s="212">
        <v>0</v>
      </c>
      <c r="L146" s="219">
        <v>0</v>
      </c>
      <c r="M146" s="210"/>
      <c r="N146" s="214">
        <v>590</v>
      </c>
      <c r="O146" s="215">
        <v>9.9966113181972212</v>
      </c>
      <c r="P146" s="216">
        <v>3.057438384843397</v>
      </c>
    </row>
    <row r="147" spans="1:16" x14ac:dyDescent="0.2">
      <c r="A147" s="29">
        <v>8150</v>
      </c>
      <c r="B147" s="28" t="s">
        <v>16</v>
      </c>
      <c r="C147" s="27" t="s">
        <v>3</v>
      </c>
      <c r="D147" s="26">
        <v>10</v>
      </c>
      <c r="E147" s="34"/>
      <c r="F147" s="220">
        <v>0</v>
      </c>
      <c r="G147" s="221">
        <v>0</v>
      </c>
      <c r="H147" s="209">
        <v>0</v>
      </c>
      <c r="I147" s="210"/>
      <c r="J147" s="217">
        <v>0</v>
      </c>
      <c r="K147" s="212">
        <v>0</v>
      </c>
      <c r="L147" s="219">
        <v>0</v>
      </c>
      <c r="M147" s="210"/>
      <c r="N147" s="214">
        <v>4075</v>
      </c>
      <c r="O147" s="215">
        <v>28.631854079424411</v>
      </c>
      <c r="P147" s="216">
        <v>8.7510200575527204</v>
      </c>
    </row>
    <row r="148" spans="1:16" x14ac:dyDescent="0.2">
      <c r="A148" s="29">
        <v>8200</v>
      </c>
      <c r="B148" s="28" t="s">
        <v>15</v>
      </c>
      <c r="C148" s="27" t="s">
        <v>3</v>
      </c>
      <c r="D148" s="26">
        <v>10</v>
      </c>
      <c r="E148" s="34"/>
      <c r="F148" s="220">
        <v>0</v>
      </c>
      <c r="G148" s="221">
        <v>0</v>
      </c>
      <c r="H148" s="209">
        <v>0</v>
      </c>
      <c r="I148" s="210"/>
      <c r="J148" s="217">
        <v>0</v>
      </c>
      <c r="K148" s="212">
        <v>0</v>
      </c>
      <c r="L148" s="219">
        <v>0</v>
      </c>
      <c r="M148" s="210"/>
      <c r="N148" s="214">
        <v>2628</v>
      </c>
      <c r="O148" s="215">
        <v>18.185844382317931</v>
      </c>
      <c r="P148" s="216">
        <v>7.3973157989551437</v>
      </c>
    </row>
    <row r="149" spans="1:16" x14ac:dyDescent="0.2">
      <c r="A149" s="29">
        <v>8250</v>
      </c>
      <c r="B149" s="28" t="s">
        <v>14</v>
      </c>
      <c r="C149" s="27" t="s">
        <v>8</v>
      </c>
      <c r="D149" s="26">
        <v>2</v>
      </c>
      <c r="E149" s="34"/>
      <c r="F149" s="208">
        <v>7165</v>
      </c>
      <c r="G149" s="209">
        <v>4.889062964853335</v>
      </c>
      <c r="H149" s="209">
        <v>1.9234259047484057</v>
      </c>
      <c r="I149" s="210"/>
      <c r="J149" s="217">
        <v>6207.2</v>
      </c>
      <c r="K149" s="212">
        <v>7.3857957411972999</v>
      </c>
      <c r="L149" s="213">
        <v>1.6317303091959643</v>
      </c>
      <c r="M149" s="210"/>
      <c r="N149" s="214">
        <v>16295</v>
      </c>
      <c r="O149" s="215">
        <v>11.118950594875798</v>
      </c>
      <c r="P149" s="216">
        <v>4.2835812263739266</v>
      </c>
    </row>
    <row r="150" spans="1:16" x14ac:dyDescent="0.2">
      <c r="A150" s="29">
        <v>8350</v>
      </c>
      <c r="B150" s="28" t="s">
        <v>13</v>
      </c>
      <c r="C150" s="27" t="s">
        <v>6</v>
      </c>
      <c r="D150" s="26">
        <v>4</v>
      </c>
      <c r="E150" s="34"/>
      <c r="F150" s="208">
        <v>5013</v>
      </c>
      <c r="G150" s="209">
        <v>5.5369505573399671</v>
      </c>
      <c r="H150" s="209">
        <v>2.093824033574696</v>
      </c>
      <c r="I150" s="210"/>
      <c r="J150" s="217">
        <v>0</v>
      </c>
      <c r="K150" s="212">
        <v>0</v>
      </c>
      <c r="L150" s="219">
        <v>0</v>
      </c>
      <c r="M150" s="210"/>
      <c r="N150" s="214">
        <v>7371</v>
      </c>
      <c r="O150" s="215">
        <v>8.1414048589971859</v>
      </c>
      <c r="P150" s="216">
        <v>3.0124962808687887</v>
      </c>
    </row>
    <row r="151" spans="1:16" x14ac:dyDescent="0.2">
      <c r="A151" s="29">
        <v>8400</v>
      </c>
      <c r="B151" s="28" t="s">
        <v>12</v>
      </c>
      <c r="C151" s="27" t="s">
        <v>11</v>
      </c>
      <c r="D151" s="26">
        <v>6</v>
      </c>
      <c r="E151" s="34"/>
      <c r="F151" s="208">
        <v>3247</v>
      </c>
      <c r="G151" s="209">
        <v>4.3275561502742876</v>
      </c>
      <c r="H151" s="209">
        <v>1.4062632635702021</v>
      </c>
      <c r="I151" s="210"/>
      <c r="J151" s="230">
        <v>3847</v>
      </c>
      <c r="K151" s="212">
        <v>7.9703479024745993</v>
      </c>
      <c r="L151" s="213">
        <v>1.5980293602067011</v>
      </c>
      <c r="M151" s="210"/>
      <c r="N151" s="214">
        <v>9462</v>
      </c>
      <c r="O151" s="215">
        <v>12.610821156111891</v>
      </c>
      <c r="P151" s="216">
        <v>3.9304792841891878</v>
      </c>
    </row>
    <row r="152" spans="1:16" x14ac:dyDescent="0.2">
      <c r="A152" s="29">
        <v>8450</v>
      </c>
      <c r="B152" s="28" t="s">
        <v>10</v>
      </c>
      <c r="C152" s="27" t="s">
        <v>6</v>
      </c>
      <c r="D152" s="26">
        <v>5</v>
      </c>
      <c r="E152" s="34"/>
      <c r="F152" s="208">
        <v>19934</v>
      </c>
      <c r="G152" s="209">
        <v>4.8644285187188014</v>
      </c>
      <c r="H152" s="209">
        <v>1.9051569408153162</v>
      </c>
      <c r="I152" s="210"/>
      <c r="J152" s="230">
        <v>22046.57</v>
      </c>
      <c r="K152" s="212">
        <v>5.3254179593784938</v>
      </c>
      <c r="L152" s="213">
        <v>2.0658306980914189</v>
      </c>
      <c r="M152" s="210"/>
      <c r="N152" s="214">
        <v>41660</v>
      </c>
      <c r="O152" s="215">
        <v>10.166152909091265</v>
      </c>
      <c r="P152" s="216">
        <v>3.9036687739856366</v>
      </c>
    </row>
    <row r="153" spans="1:16" x14ac:dyDescent="0.2">
      <c r="A153" s="29">
        <v>8500</v>
      </c>
      <c r="B153" s="35" t="s">
        <v>9</v>
      </c>
      <c r="C153" s="27" t="s">
        <v>8</v>
      </c>
      <c r="D153" s="26">
        <v>2</v>
      </c>
      <c r="E153" s="34"/>
      <c r="F153" s="208">
        <v>6256</v>
      </c>
      <c r="G153" s="209">
        <v>4.5985663293208585</v>
      </c>
      <c r="H153" s="209">
        <v>2.1359934008183421</v>
      </c>
      <c r="I153" s="210"/>
      <c r="J153" s="230">
        <v>3795</v>
      </c>
      <c r="K153" s="212">
        <v>2.7895714865365502</v>
      </c>
      <c r="L153" s="213">
        <v>1.265335735748552</v>
      </c>
      <c r="M153" s="210"/>
      <c r="N153" s="214">
        <v>11732</v>
      </c>
      <c r="O153" s="215">
        <v>8.6237819973772893</v>
      </c>
      <c r="P153" s="216">
        <v>3.9117045722798451</v>
      </c>
    </row>
    <row r="154" spans="1:16" x14ac:dyDescent="0.2">
      <c r="A154" s="29">
        <v>8550</v>
      </c>
      <c r="B154" s="28" t="s">
        <v>7</v>
      </c>
      <c r="C154" s="27" t="s">
        <v>6</v>
      </c>
      <c r="D154" s="26">
        <v>7</v>
      </c>
      <c r="E154" s="34"/>
      <c r="F154" s="208">
        <v>17827.490000000002</v>
      </c>
      <c r="G154" s="209">
        <v>5.914540604741588</v>
      </c>
      <c r="H154" s="209">
        <v>2.2263256932428059</v>
      </c>
      <c r="I154" s="210"/>
      <c r="J154" s="230">
        <v>18371.48</v>
      </c>
      <c r="K154" s="212">
        <v>6.2216728415548532</v>
      </c>
      <c r="L154" s="213">
        <v>2.2451841807070014</v>
      </c>
      <c r="M154" s="210"/>
      <c r="N154" s="214">
        <v>35105</v>
      </c>
      <c r="O154" s="215">
        <v>11.646616990358904</v>
      </c>
      <c r="P154" s="216">
        <v>4.2901927696472617</v>
      </c>
    </row>
    <row r="155" spans="1:16" x14ac:dyDescent="0.2">
      <c r="A155" s="29">
        <v>8710</v>
      </c>
      <c r="B155" s="35" t="s">
        <v>5</v>
      </c>
      <c r="C155" s="27" t="s">
        <v>3</v>
      </c>
      <c r="D155" s="26">
        <v>11</v>
      </c>
      <c r="E155" s="34"/>
      <c r="F155" s="208">
        <v>878.34</v>
      </c>
      <c r="G155" s="209">
        <v>4.760753620674703</v>
      </c>
      <c r="H155" s="209">
        <v>1.0886281158902968</v>
      </c>
      <c r="I155" s="210"/>
      <c r="J155" s="217">
        <v>0</v>
      </c>
      <c r="K155" s="212">
        <v>0</v>
      </c>
      <c r="L155" s="219">
        <v>0</v>
      </c>
      <c r="M155" s="210"/>
      <c r="N155" s="214">
        <v>1560</v>
      </c>
      <c r="O155" s="215">
        <v>8.4554678692220975</v>
      </c>
      <c r="P155" s="216">
        <v>1.8438844499078058</v>
      </c>
    </row>
    <row r="156" spans="1:16" x14ac:dyDescent="0.2">
      <c r="A156" s="29">
        <v>8750</v>
      </c>
      <c r="B156" s="28" t="s">
        <v>4</v>
      </c>
      <c r="C156" s="27" t="s">
        <v>3</v>
      </c>
      <c r="D156" s="26">
        <v>11</v>
      </c>
      <c r="E156" s="34"/>
      <c r="F156" s="231">
        <v>1235.8399999999999</v>
      </c>
      <c r="G156" s="209">
        <v>7.1671151526398811</v>
      </c>
      <c r="H156" s="209">
        <v>1.8991652426205727</v>
      </c>
      <c r="I156" s="210"/>
      <c r="J156" s="217">
        <v>0</v>
      </c>
      <c r="K156" s="212">
        <v>0</v>
      </c>
      <c r="L156" s="219">
        <v>0</v>
      </c>
      <c r="M156" s="210"/>
      <c r="N156" s="214">
        <v>2090</v>
      </c>
      <c r="O156" s="215">
        <v>12.120720051962511</v>
      </c>
      <c r="P156" s="216">
        <v>3.1649978496186861</v>
      </c>
    </row>
    <row r="157" spans="1:16" x14ac:dyDescent="0.2">
      <c r="A157" s="397"/>
      <c r="B157" s="397"/>
      <c r="C157" s="397"/>
      <c r="D157" s="397"/>
      <c r="E157" s="397"/>
      <c r="F157" s="397"/>
      <c r="G157" s="397"/>
      <c r="H157" s="397"/>
      <c r="I157" s="397"/>
      <c r="J157" s="397"/>
      <c r="K157" s="397"/>
      <c r="L157" s="397"/>
      <c r="M157" s="397"/>
      <c r="N157" s="397"/>
      <c r="O157" s="397"/>
      <c r="P157" s="397"/>
    </row>
    <row r="158" spans="1:16" x14ac:dyDescent="0.2">
      <c r="A158" s="398" t="s">
        <v>1</v>
      </c>
      <c r="B158" s="398"/>
      <c r="C158" s="398"/>
      <c r="D158" s="10"/>
      <c r="F158" s="232">
        <f>SUM(F5:F156)</f>
        <v>686938.75999999989</v>
      </c>
      <c r="G158" s="218"/>
      <c r="H158" s="233"/>
      <c r="I158" s="197"/>
      <c r="J158" s="234">
        <f>SUM(J5:J156)</f>
        <v>476439.74999999994</v>
      </c>
      <c r="K158" s="218"/>
      <c r="L158" s="233"/>
      <c r="M158" s="197"/>
      <c r="N158" s="235">
        <f>SUM(N5:N156)</f>
        <v>1664175.49</v>
      </c>
      <c r="O158" s="218"/>
      <c r="P158" s="218"/>
    </row>
    <row r="159" spans="1:16" s="3" customFormat="1" ht="5.25" customHeight="1" x14ac:dyDescent="0.2">
      <c r="A159" s="399"/>
      <c r="B159" s="399"/>
      <c r="C159" s="399"/>
      <c r="D159" s="399"/>
      <c r="E159" s="399"/>
      <c r="F159" s="399"/>
      <c r="G159" s="399"/>
      <c r="H159" s="399"/>
      <c r="I159" s="399"/>
      <c r="J159" s="399"/>
      <c r="K159" s="399"/>
      <c r="L159" s="399"/>
      <c r="M159" s="399"/>
      <c r="N159" s="399"/>
      <c r="O159" s="399"/>
      <c r="P159" s="399"/>
    </row>
    <row r="160" spans="1:16" x14ac:dyDescent="0.2">
      <c r="A160" s="400" t="s">
        <v>231</v>
      </c>
      <c r="B160" s="400"/>
      <c r="C160" s="400"/>
      <c r="D160" s="236"/>
      <c r="E160" s="237"/>
      <c r="F160" s="238"/>
      <c r="G160" s="239">
        <v>5</v>
      </c>
      <c r="H160" s="240">
        <v>1.8</v>
      </c>
      <c r="I160" s="241"/>
      <c r="J160" s="242"/>
      <c r="K160" s="243">
        <v>5.2</v>
      </c>
      <c r="L160" s="244">
        <v>1.6</v>
      </c>
      <c r="M160" s="241"/>
      <c r="N160" s="245"/>
      <c r="O160" s="246">
        <v>11.9</v>
      </c>
      <c r="P160" s="247">
        <v>4.3</v>
      </c>
    </row>
    <row r="161" spans="1:16" s="3" customFormat="1" ht="6" customHeight="1" x14ac:dyDescent="0.2">
      <c r="A161" s="401"/>
      <c r="B161" s="401"/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401"/>
      <c r="O161" s="401"/>
      <c r="P161" s="401"/>
    </row>
    <row r="162" spans="1:16" x14ac:dyDescent="0.2">
      <c r="A162" s="400" t="s">
        <v>167</v>
      </c>
      <c r="B162" s="400"/>
      <c r="C162" s="400"/>
      <c r="D162" s="236"/>
      <c r="E162" s="237"/>
      <c r="F162" s="402"/>
      <c r="G162" s="402"/>
      <c r="H162" s="402"/>
      <c r="I162" s="402"/>
      <c r="J162" s="402"/>
      <c r="K162" s="402"/>
      <c r="L162" s="402"/>
      <c r="M162" s="402"/>
      <c r="N162" s="402"/>
      <c r="O162" s="402"/>
      <c r="P162" s="402"/>
    </row>
    <row r="163" spans="1:16" x14ac:dyDescent="0.2">
      <c r="A163" s="391" t="s">
        <v>178</v>
      </c>
      <c r="B163" s="391"/>
      <c r="C163" s="391"/>
      <c r="D163" s="248"/>
      <c r="E163" s="249"/>
      <c r="F163" s="250">
        <v>374875.77</v>
      </c>
      <c r="G163" s="251">
        <v>4.8537308945632631</v>
      </c>
      <c r="H163" s="251">
        <v>1.7009570895519002</v>
      </c>
      <c r="I163" s="252"/>
      <c r="J163" s="253">
        <v>276210.03999999998</v>
      </c>
      <c r="K163" s="254">
        <v>5.2497425780993421</v>
      </c>
      <c r="L163" s="255">
        <v>1.5193405461211347</v>
      </c>
      <c r="M163" s="252"/>
      <c r="N163" s="256">
        <v>931416</v>
      </c>
      <c r="O163" s="257">
        <v>12.017501847623688</v>
      </c>
      <c r="P163" s="258">
        <v>4.2261964504189553</v>
      </c>
    </row>
    <row r="164" spans="1:16" x14ac:dyDescent="0.2">
      <c r="A164" s="391" t="s">
        <v>179</v>
      </c>
      <c r="B164" s="391"/>
      <c r="C164" s="391"/>
      <c r="D164" s="248"/>
      <c r="E164" s="249"/>
      <c r="F164" s="250">
        <v>145432.46</v>
      </c>
      <c r="G164" s="251">
        <v>5.190291282371053</v>
      </c>
      <c r="H164" s="251">
        <v>2.0148376993461357</v>
      </c>
      <c r="I164" s="259"/>
      <c r="J164" s="260">
        <v>104009.75</v>
      </c>
      <c r="K164" s="261">
        <v>5.2328737556738654</v>
      </c>
      <c r="L164" s="262">
        <v>1.9110412478693886</v>
      </c>
      <c r="M164" s="259"/>
      <c r="N164" s="256">
        <v>338443</v>
      </c>
      <c r="O164" s="263">
        <v>12.064520443484476</v>
      </c>
      <c r="P164" s="264">
        <v>4.6888274837667208</v>
      </c>
    </row>
    <row r="165" spans="1:16" x14ac:dyDescent="0.2">
      <c r="A165" s="391" t="s">
        <v>180</v>
      </c>
      <c r="B165" s="391"/>
      <c r="C165" s="391"/>
      <c r="D165" s="248"/>
      <c r="E165" s="249"/>
      <c r="F165" s="250">
        <v>84300.34</v>
      </c>
      <c r="G165" s="251">
        <v>5.34369791024855</v>
      </c>
      <c r="H165" s="251">
        <v>2.0759595203809154</v>
      </c>
      <c r="I165" s="259"/>
      <c r="J165" s="265">
        <v>63537.630000000005</v>
      </c>
      <c r="K165" s="266">
        <v>6.2574064495644475</v>
      </c>
      <c r="L165" s="267">
        <v>1.9924265524792872</v>
      </c>
      <c r="M165" s="259"/>
      <c r="N165" s="268">
        <v>156710</v>
      </c>
      <c r="O165" s="269">
        <v>9.9719530468704072</v>
      </c>
      <c r="P165" s="270">
        <v>3.8591020681398578</v>
      </c>
    </row>
    <row r="166" spans="1:16" x14ac:dyDescent="0.2">
      <c r="A166" s="391" t="s">
        <v>181</v>
      </c>
      <c r="B166" s="391"/>
      <c r="C166" s="391"/>
      <c r="D166" s="248"/>
      <c r="E166" s="249"/>
      <c r="F166" s="250">
        <v>82330.189999999988</v>
      </c>
      <c r="G166" s="251">
        <v>4.9202971080457214</v>
      </c>
      <c r="H166" s="251">
        <v>1.7780872343609022</v>
      </c>
      <c r="I166" s="271"/>
      <c r="J166" s="265">
        <v>32682.329999999998</v>
      </c>
      <c r="K166" s="266">
        <v>3.9933562034834043</v>
      </c>
      <c r="L166" s="267">
        <v>1.2723676248038247</v>
      </c>
      <c r="M166" s="271"/>
      <c r="N166" s="256">
        <v>236606.49</v>
      </c>
      <c r="O166" s="263">
        <v>12.548606750392464</v>
      </c>
      <c r="P166" s="264">
        <v>4.5481554563796953</v>
      </c>
    </row>
    <row r="167" spans="1:16" x14ac:dyDescent="0.2">
      <c r="A167" s="180"/>
      <c r="B167" s="180"/>
      <c r="C167" s="180"/>
      <c r="D167" s="180"/>
    </row>
    <row r="168" spans="1:16" x14ac:dyDescent="0.2">
      <c r="A168" s="274" t="s">
        <v>232</v>
      </c>
      <c r="B168" s="403" t="s">
        <v>233</v>
      </c>
      <c r="C168" s="403"/>
      <c r="D168" s="403"/>
      <c r="N168" s="275"/>
    </row>
    <row r="169" spans="1:16" x14ac:dyDescent="0.2">
      <c r="A169" s="274"/>
      <c r="B169" s="403"/>
      <c r="C169" s="403"/>
      <c r="D169" s="403"/>
    </row>
  </sheetData>
  <mergeCells count="17">
    <mergeCell ref="A164:C164"/>
    <mergeCell ref="A165:C165"/>
    <mergeCell ref="A166:C166"/>
    <mergeCell ref="B168:D168"/>
    <mergeCell ref="B169:D169"/>
    <mergeCell ref="A163:C163"/>
    <mergeCell ref="A1:P1"/>
    <mergeCell ref="F3:H3"/>
    <mergeCell ref="J3:L3"/>
    <mergeCell ref="N3:P3"/>
    <mergeCell ref="A157:P157"/>
    <mergeCell ref="A158:C158"/>
    <mergeCell ref="A159:P159"/>
    <mergeCell ref="A160:C160"/>
    <mergeCell ref="A161:P161"/>
    <mergeCell ref="A162:C162"/>
    <mergeCell ref="F162:P162"/>
  </mergeCells>
  <hyperlinks>
    <hyperlink ref="O4" location="'2009-10'!A160" display="Bottom"/>
    <hyperlink ref="N4" location="'2009-10'!A160" display="Bottom"/>
  </hyperlinks>
  <printOptions horizontalCentered="1"/>
  <pageMargins left="0.6692913385826772" right="0.6692913385826772" top="0.98425196850393704" bottom="0.59055118110236227" header="0.31496062992125984" footer="0.31496062992125984"/>
  <pageSetup paperSize="9" scale="80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56"/>
  <sheetViews>
    <sheetView workbookViewId="0">
      <pane xSplit="5" ySplit="4" topLeftCell="F125" activePane="bottomRight" state="frozen"/>
      <selection activeCell="B36" sqref="B36"/>
      <selection pane="topRight" activeCell="B36" sqref="B36"/>
      <selection pane="bottomLeft" activeCell="B36" sqref="B36"/>
      <selection pane="bottomRight" activeCell="R152" sqref="R152"/>
    </sheetView>
  </sheetViews>
  <sheetFormatPr defaultRowHeight="12.75" x14ac:dyDescent="0.2"/>
  <cols>
    <col min="1" max="1" width="4.42578125" style="126" bestFit="1" customWidth="1"/>
    <col min="2" max="2" width="19" style="126" bestFit="1" customWidth="1"/>
    <col min="3" max="3" width="3" style="126" bestFit="1" customWidth="1"/>
    <col min="4" max="4" width="3" style="126" customWidth="1"/>
    <col min="5" max="5" width="0.85546875" style="149" customWidth="1"/>
    <col min="6" max="6" width="14.7109375" style="151" customWidth="1"/>
    <col min="7" max="7" width="9.28515625" style="151" bestFit="1" customWidth="1"/>
    <col min="8" max="8" width="0.85546875" style="149" customWidth="1"/>
    <col min="9" max="9" width="15.28515625" style="151" customWidth="1"/>
    <col min="10" max="10" width="9.28515625" style="151" bestFit="1" customWidth="1"/>
    <col min="11" max="11" width="0.85546875" style="149" customWidth="1"/>
    <col min="12" max="12" width="14.85546875" style="151" customWidth="1"/>
    <col min="13" max="13" width="10.140625" style="151" bestFit="1" customWidth="1"/>
    <col min="14" max="16384" width="9.140625" style="126"/>
  </cols>
  <sheetData>
    <row r="1" spans="1:13" s="106" customFormat="1" ht="15.75" x14ac:dyDescent="0.25">
      <c r="A1" s="357" t="s">
        <v>265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8"/>
    </row>
    <row r="2" spans="1:13" s="112" customFormat="1" ht="15.75" x14ac:dyDescent="0.25">
      <c r="A2" s="107"/>
      <c r="B2" s="108"/>
      <c r="C2" s="108"/>
      <c r="D2" s="108"/>
      <c r="E2" s="108"/>
      <c r="F2" s="109"/>
      <c r="G2" s="109"/>
      <c r="H2" s="108"/>
      <c r="I2" s="109"/>
      <c r="J2" s="109"/>
      <c r="K2" s="108"/>
      <c r="L2" s="109"/>
      <c r="M2" s="109"/>
    </row>
    <row r="3" spans="1:13" s="117" customFormat="1" ht="15.75" x14ac:dyDescent="0.25">
      <c r="A3" s="113"/>
      <c r="B3" s="114"/>
      <c r="C3" s="108"/>
      <c r="D3" s="115"/>
      <c r="E3" s="115"/>
      <c r="F3" s="392" t="s">
        <v>227</v>
      </c>
      <c r="G3" s="392"/>
      <c r="H3" s="281"/>
      <c r="I3" s="404" t="s">
        <v>193</v>
      </c>
      <c r="J3" s="404"/>
      <c r="K3" s="281"/>
      <c r="L3" s="405" t="s">
        <v>199</v>
      </c>
      <c r="M3" s="406"/>
    </row>
    <row r="4" spans="1:13" ht="49.5" x14ac:dyDescent="0.2">
      <c r="A4" s="120" t="s">
        <v>169</v>
      </c>
      <c r="B4" s="121" t="s">
        <v>168</v>
      </c>
      <c r="C4" s="122" t="s">
        <v>167</v>
      </c>
      <c r="D4" s="282" t="s">
        <v>166</v>
      </c>
      <c r="E4" s="283"/>
      <c r="F4" s="284" t="s">
        <v>235</v>
      </c>
      <c r="G4" s="284" t="s">
        <v>236</v>
      </c>
      <c r="H4" s="283"/>
      <c r="I4" s="285" t="s">
        <v>235</v>
      </c>
      <c r="J4" s="285" t="s">
        <v>236</v>
      </c>
      <c r="K4" s="283"/>
      <c r="L4" s="286" t="s">
        <v>235</v>
      </c>
      <c r="M4" s="287" t="s">
        <v>236</v>
      </c>
    </row>
    <row r="5" spans="1:13" x14ac:dyDescent="0.2">
      <c r="A5" s="127">
        <v>60</v>
      </c>
      <c r="B5" s="128" t="s">
        <v>158</v>
      </c>
      <c r="C5" s="129" t="s">
        <v>3</v>
      </c>
      <c r="D5" s="130">
        <v>4</v>
      </c>
      <c r="E5" s="288"/>
      <c r="F5" s="289" t="s">
        <v>237</v>
      </c>
      <c r="G5" s="290" t="s">
        <v>238</v>
      </c>
      <c r="H5" s="288"/>
      <c r="I5" s="291" t="s">
        <v>237</v>
      </c>
      <c r="J5" s="291" t="s">
        <v>238</v>
      </c>
      <c r="K5" s="288"/>
      <c r="L5" s="292" t="s">
        <v>239</v>
      </c>
      <c r="M5" s="293" t="s">
        <v>240</v>
      </c>
    </row>
    <row r="6" spans="1:13" x14ac:dyDescent="0.2">
      <c r="A6" s="127">
        <v>110</v>
      </c>
      <c r="B6" s="128" t="s">
        <v>157</v>
      </c>
      <c r="C6" s="129" t="s">
        <v>3</v>
      </c>
      <c r="D6" s="130">
        <v>4</v>
      </c>
      <c r="E6" s="288"/>
      <c r="F6" s="289" t="s">
        <v>246</v>
      </c>
      <c r="G6" s="290" t="s">
        <v>240</v>
      </c>
      <c r="H6" s="288"/>
      <c r="I6" s="291" t="s">
        <v>237</v>
      </c>
      <c r="J6" s="291" t="s">
        <v>238</v>
      </c>
      <c r="K6" s="288"/>
      <c r="L6" s="292" t="s">
        <v>239</v>
      </c>
      <c r="M6" s="293" t="s">
        <v>240</v>
      </c>
    </row>
    <row r="7" spans="1:13" x14ac:dyDescent="0.2">
      <c r="A7" s="127">
        <v>150</v>
      </c>
      <c r="B7" s="128" t="s">
        <v>156</v>
      </c>
      <c r="C7" s="129" t="s">
        <v>8</v>
      </c>
      <c r="D7" s="130">
        <v>2</v>
      </c>
      <c r="E7" s="288"/>
      <c r="F7" s="289" t="s">
        <v>237</v>
      </c>
      <c r="G7" s="290" t="s">
        <v>238</v>
      </c>
      <c r="H7" s="288"/>
      <c r="I7" s="291" t="s">
        <v>237</v>
      </c>
      <c r="J7" s="291" t="s">
        <v>238</v>
      </c>
      <c r="K7" s="288"/>
      <c r="L7" s="292" t="s">
        <v>242</v>
      </c>
      <c r="M7" s="293" t="s">
        <v>240</v>
      </c>
    </row>
    <row r="8" spans="1:13" x14ac:dyDescent="0.2">
      <c r="A8" s="127">
        <v>200</v>
      </c>
      <c r="B8" s="128" t="s">
        <v>155</v>
      </c>
      <c r="C8" s="129" t="s">
        <v>8</v>
      </c>
      <c r="D8" s="130">
        <v>2</v>
      </c>
      <c r="E8" s="288"/>
      <c r="F8" s="289" t="s">
        <v>237</v>
      </c>
      <c r="G8" s="290" t="s">
        <v>238</v>
      </c>
      <c r="H8" s="288"/>
      <c r="I8" s="291" t="s">
        <v>237</v>
      </c>
      <c r="J8" s="291" t="s">
        <v>238</v>
      </c>
      <c r="K8" s="288"/>
      <c r="L8" s="292" t="s">
        <v>242</v>
      </c>
      <c r="M8" s="293" t="s">
        <v>240</v>
      </c>
    </row>
    <row r="9" spans="1:13" x14ac:dyDescent="0.2">
      <c r="A9" s="127">
        <v>250</v>
      </c>
      <c r="B9" s="128" t="s">
        <v>154</v>
      </c>
      <c r="C9" s="129" t="s">
        <v>11</v>
      </c>
      <c r="D9" s="130">
        <v>4</v>
      </c>
      <c r="E9" s="288"/>
      <c r="F9" s="289" t="s">
        <v>237</v>
      </c>
      <c r="G9" s="290" t="s">
        <v>238</v>
      </c>
      <c r="H9" s="288"/>
      <c r="I9" s="291" t="s">
        <v>237</v>
      </c>
      <c r="J9" s="291" t="s">
        <v>240</v>
      </c>
      <c r="K9" s="288"/>
      <c r="L9" s="292" t="s">
        <v>237</v>
      </c>
      <c r="M9" s="293" t="s">
        <v>238</v>
      </c>
    </row>
    <row r="10" spans="1:13" x14ac:dyDescent="0.2">
      <c r="A10" s="127">
        <v>300</v>
      </c>
      <c r="B10" s="128" t="s">
        <v>153</v>
      </c>
      <c r="C10" s="129" t="s">
        <v>3</v>
      </c>
      <c r="D10" s="130">
        <v>9</v>
      </c>
      <c r="E10" s="288"/>
      <c r="F10" s="289" t="s">
        <v>243</v>
      </c>
      <c r="G10" s="290" t="s">
        <v>174</v>
      </c>
      <c r="H10" s="288"/>
      <c r="I10" s="291" t="s">
        <v>243</v>
      </c>
      <c r="J10" s="291" t="s">
        <v>174</v>
      </c>
      <c r="K10" s="288"/>
      <c r="L10" s="292" t="s">
        <v>237</v>
      </c>
      <c r="M10" s="293" t="s">
        <v>240</v>
      </c>
    </row>
    <row r="11" spans="1:13" x14ac:dyDescent="0.2">
      <c r="A11" s="127">
        <v>350</v>
      </c>
      <c r="B11" s="128" t="s">
        <v>152</v>
      </c>
      <c r="C11" s="129" t="s">
        <v>8</v>
      </c>
      <c r="D11" s="130">
        <v>3</v>
      </c>
      <c r="E11" s="288"/>
      <c r="F11" s="289" t="s">
        <v>237</v>
      </c>
      <c r="G11" s="290" t="s">
        <v>238</v>
      </c>
      <c r="H11" s="288"/>
      <c r="I11" s="291" t="s">
        <v>237</v>
      </c>
      <c r="J11" s="291" t="s">
        <v>238</v>
      </c>
      <c r="K11" s="288"/>
      <c r="L11" s="292" t="s">
        <v>242</v>
      </c>
      <c r="M11" s="293" t="s">
        <v>240</v>
      </c>
    </row>
    <row r="12" spans="1:13" x14ac:dyDescent="0.2">
      <c r="A12" s="127">
        <v>470</v>
      </c>
      <c r="B12" s="128" t="s">
        <v>151</v>
      </c>
      <c r="C12" s="129" t="s">
        <v>3</v>
      </c>
      <c r="D12" s="130">
        <v>4</v>
      </c>
      <c r="E12" s="288"/>
      <c r="F12" s="289" t="s">
        <v>237</v>
      </c>
      <c r="G12" s="290" t="s">
        <v>238</v>
      </c>
      <c r="H12" s="288"/>
      <c r="I12" s="291" t="s">
        <v>243</v>
      </c>
      <c r="J12" s="291" t="s">
        <v>174</v>
      </c>
      <c r="K12" s="288"/>
      <c r="L12" s="292" t="s">
        <v>237</v>
      </c>
      <c r="M12" s="293" t="s">
        <v>240</v>
      </c>
    </row>
    <row r="13" spans="1:13" x14ac:dyDescent="0.2">
      <c r="A13" s="127">
        <v>500</v>
      </c>
      <c r="B13" s="128" t="s">
        <v>209</v>
      </c>
      <c r="C13" s="129" t="s">
        <v>8</v>
      </c>
      <c r="D13" s="130">
        <v>7</v>
      </c>
      <c r="E13" s="288"/>
      <c r="F13" s="289" t="s">
        <v>237</v>
      </c>
      <c r="G13" s="290" t="s">
        <v>238</v>
      </c>
      <c r="H13" s="288"/>
      <c r="I13" s="291" t="s">
        <v>237</v>
      </c>
      <c r="J13" s="291" t="s">
        <v>238</v>
      </c>
      <c r="K13" s="288"/>
      <c r="L13" s="292" t="s">
        <v>239</v>
      </c>
      <c r="M13" s="293" t="s">
        <v>240</v>
      </c>
    </row>
    <row r="14" spans="1:13" x14ac:dyDescent="0.2">
      <c r="A14" s="127">
        <v>550</v>
      </c>
      <c r="B14" s="128" t="s">
        <v>149</v>
      </c>
      <c r="C14" s="129" t="s">
        <v>3</v>
      </c>
      <c r="D14" s="130">
        <v>4</v>
      </c>
      <c r="E14" s="288"/>
      <c r="F14" s="289" t="s">
        <v>237</v>
      </c>
      <c r="G14" s="290" t="s">
        <v>238</v>
      </c>
      <c r="H14" s="288"/>
      <c r="I14" s="291" t="s">
        <v>237</v>
      </c>
      <c r="J14" s="291" t="s">
        <v>244</v>
      </c>
      <c r="K14" s="288"/>
      <c r="L14" s="292" t="s">
        <v>239</v>
      </c>
      <c r="M14" s="293" t="s">
        <v>240</v>
      </c>
    </row>
    <row r="15" spans="1:13" x14ac:dyDescent="0.2">
      <c r="A15" s="127">
        <v>600</v>
      </c>
      <c r="B15" s="128" t="s">
        <v>148</v>
      </c>
      <c r="C15" s="129" t="s">
        <v>11</v>
      </c>
      <c r="D15" s="130">
        <v>11</v>
      </c>
      <c r="E15" s="288"/>
      <c r="F15" s="289" t="s">
        <v>237</v>
      </c>
      <c r="G15" s="290" t="s">
        <v>238</v>
      </c>
      <c r="H15" s="288"/>
      <c r="I15" s="291" t="s">
        <v>237</v>
      </c>
      <c r="J15" s="291" t="s">
        <v>240</v>
      </c>
      <c r="K15" s="288"/>
      <c r="L15" s="292" t="s">
        <v>237</v>
      </c>
      <c r="M15" s="293" t="s">
        <v>238</v>
      </c>
    </row>
    <row r="16" spans="1:13" x14ac:dyDescent="0.2">
      <c r="A16" s="127">
        <v>650</v>
      </c>
      <c r="B16" s="128" t="s">
        <v>147</v>
      </c>
      <c r="C16" s="129" t="s">
        <v>3</v>
      </c>
      <c r="D16" s="130">
        <v>10</v>
      </c>
      <c r="E16" s="288"/>
      <c r="F16" s="289" t="s">
        <v>237</v>
      </c>
      <c r="G16" s="290" t="s">
        <v>238</v>
      </c>
      <c r="H16" s="288"/>
      <c r="I16" s="291" t="s">
        <v>243</v>
      </c>
      <c r="J16" s="291" t="s">
        <v>174</v>
      </c>
      <c r="K16" s="288"/>
      <c r="L16" s="292" t="s">
        <v>242</v>
      </c>
      <c r="M16" s="293" t="s">
        <v>240</v>
      </c>
    </row>
    <row r="17" spans="1:13" x14ac:dyDescent="0.2">
      <c r="A17" s="127">
        <v>750</v>
      </c>
      <c r="B17" s="128" t="s">
        <v>146</v>
      </c>
      <c r="C17" s="129" t="s">
        <v>8</v>
      </c>
      <c r="D17" s="130">
        <v>3</v>
      </c>
      <c r="E17" s="288"/>
      <c r="F17" s="289" t="s">
        <v>237</v>
      </c>
      <c r="G17" s="290" t="s">
        <v>238</v>
      </c>
      <c r="H17" s="288"/>
      <c r="I17" s="291" t="s">
        <v>243</v>
      </c>
      <c r="J17" s="291" t="s">
        <v>174</v>
      </c>
      <c r="K17" s="288"/>
      <c r="L17" s="292" t="s">
        <v>237</v>
      </c>
      <c r="M17" s="293" t="s">
        <v>240</v>
      </c>
    </row>
    <row r="18" spans="1:13" x14ac:dyDescent="0.2">
      <c r="A18" s="127">
        <v>800</v>
      </c>
      <c r="B18" s="128" t="s">
        <v>145</v>
      </c>
      <c r="C18" s="129" t="s">
        <v>3</v>
      </c>
      <c r="D18" s="130">
        <v>10</v>
      </c>
      <c r="E18" s="288"/>
      <c r="F18" s="289" t="s">
        <v>243</v>
      </c>
      <c r="G18" s="290" t="s">
        <v>174</v>
      </c>
      <c r="H18" s="288"/>
      <c r="I18" s="291" t="s">
        <v>243</v>
      </c>
      <c r="J18" s="291" t="s">
        <v>174</v>
      </c>
      <c r="K18" s="288"/>
      <c r="L18" s="292" t="s">
        <v>237</v>
      </c>
      <c r="M18" s="293" t="s">
        <v>240</v>
      </c>
    </row>
    <row r="19" spans="1:13" x14ac:dyDescent="0.2">
      <c r="A19" s="127">
        <v>850</v>
      </c>
      <c r="B19" s="128" t="s">
        <v>144</v>
      </c>
      <c r="C19" s="129" t="s">
        <v>3</v>
      </c>
      <c r="D19" s="130">
        <v>10</v>
      </c>
      <c r="E19" s="288"/>
      <c r="F19" s="289" t="s">
        <v>237</v>
      </c>
      <c r="G19" s="290" t="s">
        <v>238</v>
      </c>
      <c r="H19" s="288"/>
      <c r="I19" s="291" t="s">
        <v>243</v>
      </c>
      <c r="J19" s="291" t="s">
        <v>174</v>
      </c>
      <c r="K19" s="288"/>
      <c r="L19" s="292" t="s">
        <v>237</v>
      </c>
      <c r="M19" s="293" t="s">
        <v>240</v>
      </c>
    </row>
    <row r="20" spans="1:13" x14ac:dyDescent="0.2">
      <c r="A20" s="127">
        <v>900</v>
      </c>
      <c r="B20" s="128" t="s">
        <v>143</v>
      </c>
      <c r="C20" s="129" t="s">
        <v>11</v>
      </c>
      <c r="D20" s="130">
        <v>7</v>
      </c>
      <c r="E20" s="288"/>
      <c r="F20" s="289" t="s">
        <v>239</v>
      </c>
      <c r="G20" s="290" t="s">
        <v>240</v>
      </c>
      <c r="H20" s="288"/>
      <c r="I20" s="291" t="s">
        <v>243</v>
      </c>
      <c r="J20" s="291" t="s">
        <v>174</v>
      </c>
      <c r="K20" s="288"/>
      <c r="L20" s="292" t="s">
        <v>237</v>
      </c>
      <c r="M20" s="293" t="s">
        <v>240</v>
      </c>
    </row>
    <row r="21" spans="1:13" x14ac:dyDescent="0.2">
      <c r="A21" s="127">
        <v>950</v>
      </c>
      <c r="B21" s="128" t="s">
        <v>142</v>
      </c>
      <c r="C21" s="129" t="s">
        <v>3</v>
      </c>
      <c r="D21" s="130">
        <v>9</v>
      </c>
      <c r="E21" s="288"/>
      <c r="F21" s="289" t="s">
        <v>237</v>
      </c>
      <c r="G21" s="290" t="s">
        <v>238</v>
      </c>
      <c r="H21" s="288"/>
      <c r="I21" s="291" t="s">
        <v>243</v>
      </c>
      <c r="J21" s="291" t="s">
        <v>174</v>
      </c>
      <c r="K21" s="288"/>
      <c r="L21" s="292" t="s">
        <v>237</v>
      </c>
      <c r="M21" s="293" t="s">
        <v>240</v>
      </c>
    </row>
    <row r="22" spans="1:13" x14ac:dyDescent="0.2">
      <c r="A22" s="127">
        <v>1000</v>
      </c>
      <c r="B22" s="128" t="s">
        <v>141</v>
      </c>
      <c r="C22" s="129" t="s">
        <v>3</v>
      </c>
      <c r="D22" s="130">
        <v>9</v>
      </c>
      <c r="E22" s="288"/>
      <c r="F22" s="289" t="s">
        <v>241</v>
      </c>
      <c r="G22" s="290" t="s">
        <v>240</v>
      </c>
      <c r="H22" s="288"/>
      <c r="I22" s="291" t="s">
        <v>243</v>
      </c>
      <c r="J22" s="291" t="s">
        <v>174</v>
      </c>
      <c r="K22" s="288"/>
      <c r="L22" s="292" t="s">
        <v>239</v>
      </c>
      <c r="M22" s="293" t="s">
        <v>240</v>
      </c>
    </row>
    <row r="23" spans="1:13" x14ac:dyDescent="0.2">
      <c r="A23" s="127">
        <v>1050</v>
      </c>
      <c r="B23" s="128" t="s">
        <v>140</v>
      </c>
      <c r="C23" s="129" t="s">
        <v>3</v>
      </c>
      <c r="D23" s="130">
        <v>9</v>
      </c>
      <c r="E23" s="288"/>
      <c r="F23" s="289" t="s">
        <v>237</v>
      </c>
      <c r="G23" s="290" t="s">
        <v>238</v>
      </c>
      <c r="H23" s="288"/>
      <c r="I23" s="291" t="s">
        <v>243</v>
      </c>
      <c r="J23" s="291" t="s">
        <v>174</v>
      </c>
      <c r="K23" s="288"/>
      <c r="L23" s="292" t="s">
        <v>239</v>
      </c>
      <c r="M23" s="293" t="s">
        <v>240</v>
      </c>
    </row>
    <row r="24" spans="1:13" x14ac:dyDescent="0.2">
      <c r="A24" s="127">
        <v>1100</v>
      </c>
      <c r="B24" s="128" t="s">
        <v>139</v>
      </c>
      <c r="C24" s="129" t="s">
        <v>8</v>
      </c>
      <c r="D24" s="130">
        <v>2</v>
      </c>
      <c r="E24" s="288"/>
      <c r="F24" s="289" t="s">
        <v>237</v>
      </c>
      <c r="G24" s="290" t="s">
        <v>238</v>
      </c>
      <c r="H24" s="288"/>
      <c r="I24" s="291" t="s">
        <v>250</v>
      </c>
      <c r="J24" s="291" t="s">
        <v>240</v>
      </c>
      <c r="K24" s="288"/>
      <c r="L24" s="292" t="s">
        <v>237</v>
      </c>
      <c r="M24" s="293" t="s">
        <v>240</v>
      </c>
    </row>
    <row r="25" spans="1:13" x14ac:dyDescent="0.2">
      <c r="A25" s="127">
        <v>1150</v>
      </c>
      <c r="B25" s="128" t="s">
        <v>138</v>
      </c>
      <c r="C25" s="129" t="s">
        <v>3</v>
      </c>
      <c r="D25" s="130">
        <v>9</v>
      </c>
      <c r="E25" s="288"/>
      <c r="F25" s="289" t="s">
        <v>243</v>
      </c>
      <c r="G25" s="290" t="s">
        <v>174</v>
      </c>
      <c r="H25" s="288"/>
      <c r="I25" s="291" t="s">
        <v>243</v>
      </c>
      <c r="J25" s="291" t="s">
        <v>174</v>
      </c>
      <c r="K25" s="288"/>
      <c r="L25" s="292" t="s">
        <v>237</v>
      </c>
      <c r="M25" s="293" t="s">
        <v>240</v>
      </c>
    </row>
    <row r="26" spans="1:13" x14ac:dyDescent="0.2">
      <c r="A26" s="127">
        <v>1200</v>
      </c>
      <c r="B26" s="128" t="s">
        <v>137</v>
      </c>
      <c r="C26" s="129" t="s">
        <v>3</v>
      </c>
      <c r="D26" s="130">
        <v>9</v>
      </c>
      <c r="E26" s="288"/>
      <c r="F26" s="289" t="s">
        <v>243</v>
      </c>
      <c r="G26" s="290" t="s">
        <v>174</v>
      </c>
      <c r="H26" s="288"/>
      <c r="I26" s="291" t="s">
        <v>243</v>
      </c>
      <c r="J26" s="291" t="s">
        <v>174</v>
      </c>
      <c r="K26" s="288"/>
      <c r="L26" s="292" t="s">
        <v>237</v>
      </c>
      <c r="M26" s="293" t="s">
        <v>240</v>
      </c>
    </row>
    <row r="27" spans="1:13" x14ac:dyDescent="0.2">
      <c r="A27" s="127">
        <v>1250</v>
      </c>
      <c r="B27" s="128" t="s">
        <v>136</v>
      </c>
      <c r="C27" s="129" t="s">
        <v>3</v>
      </c>
      <c r="D27" s="130">
        <v>4</v>
      </c>
      <c r="E27" s="288"/>
      <c r="F27" s="289" t="s">
        <v>243</v>
      </c>
      <c r="G27" s="290" t="s">
        <v>174</v>
      </c>
      <c r="H27" s="288"/>
      <c r="I27" s="291" t="s">
        <v>237</v>
      </c>
      <c r="J27" s="291" t="s">
        <v>238</v>
      </c>
      <c r="K27" s="288"/>
      <c r="L27" s="292" t="s">
        <v>237</v>
      </c>
      <c r="M27" s="293" t="s">
        <v>240</v>
      </c>
    </row>
    <row r="28" spans="1:13" x14ac:dyDescent="0.2">
      <c r="A28" s="127">
        <v>1300</v>
      </c>
      <c r="B28" s="128" t="s">
        <v>135</v>
      </c>
      <c r="C28" s="129" t="s">
        <v>8</v>
      </c>
      <c r="D28" s="130">
        <v>2</v>
      </c>
      <c r="E28" s="288"/>
      <c r="F28" s="289" t="s">
        <v>237</v>
      </c>
      <c r="G28" s="290" t="s">
        <v>238</v>
      </c>
      <c r="H28" s="288"/>
      <c r="I28" s="291" t="s">
        <v>237</v>
      </c>
      <c r="J28" s="291" t="s">
        <v>238</v>
      </c>
      <c r="K28" s="288"/>
      <c r="L28" s="292" t="s">
        <v>242</v>
      </c>
      <c r="M28" s="293" t="s">
        <v>240</v>
      </c>
    </row>
    <row r="29" spans="1:13" x14ac:dyDescent="0.2">
      <c r="A29" s="127">
        <v>1350</v>
      </c>
      <c r="B29" s="128" t="s">
        <v>134</v>
      </c>
      <c r="C29" s="129" t="s">
        <v>11</v>
      </c>
      <c r="D29" s="130">
        <v>4</v>
      </c>
      <c r="E29" s="288"/>
      <c r="F29" s="289" t="s">
        <v>237</v>
      </c>
      <c r="G29" s="290" t="s">
        <v>238</v>
      </c>
      <c r="H29" s="288"/>
      <c r="I29" s="291" t="s">
        <v>243</v>
      </c>
      <c r="J29" s="291" t="s">
        <v>174</v>
      </c>
      <c r="K29" s="288"/>
      <c r="L29" s="292" t="s">
        <v>239</v>
      </c>
      <c r="M29" s="293" t="s">
        <v>240</v>
      </c>
    </row>
    <row r="30" spans="1:13" x14ac:dyDescent="0.2">
      <c r="A30" s="127">
        <v>1400</v>
      </c>
      <c r="B30" s="128" t="s">
        <v>133</v>
      </c>
      <c r="C30" s="129" t="s">
        <v>3</v>
      </c>
      <c r="D30" s="130">
        <v>11</v>
      </c>
      <c r="E30" s="288"/>
      <c r="F30" s="289" t="s">
        <v>237</v>
      </c>
      <c r="G30" s="290" t="s">
        <v>238</v>
      </c>
      <c r="H30" s="288"/>
      <c r="I30" s="291" t="s">
        <v>243</v>
      </c>
      <c r="J30" s="291" t="s">
        <v>174</v>
      </c>
      <c r="K30" s="288"/>
      <c r="L30" s="292" t="s">
        <v>237</v>
      </c>
      <c r="M30" s="293" t="s">
        <v>240</v>
      </c>
    </row>
    <row r="31" spans="1:13" x14ac:dyDescent="0.2">
      <c r="A31" s="127">
        <v>1450</v>
      </c>
      <c r="B31" s="128" t="s">
        <v>132</v>
      </c>
      <c r="C31" s="129" t="s">
        <v>8</v>
      </c>
      <c r="D31" s="130">
        <v>6</v>
      </c>
      <c r="E31" s="288"/>
      <c r="F31" s="289" t="s">
        <v>237</v>
      </c>
      <c r="G31" s="290" t="s">
        <v>240</v>
      </c>
      <c r="H31" s="288"/>
      <c r="I31" s="291" t="s">
        <v>237</v>
      </c>
      <c r="J31" s="291" t="s">
        <v>240</v>
      </c>
      <c r="K31" s="288"/>
      <c r="L31" s="292" t="s">
        <v>242</v>
      </c>
      <c r="M31" s="293" t="s">
        <v>240</v>
      </c>
    </row>
    <row r="32" spans="1:13" x14ac:dyDescent="0.2">
      <c r="A32" s="127">
        <v>1500</v>
      </c>
      <c r="B32" s="128" t="s">
        <v>131</v>
      </c>
      <c r="C32" s="129" t="s">
        <v>8</v>
      </c>
      <c r="D32" s="130">
        <v>7</v>
      </c>
      <c r="E32" s="288"/>
      <c r="F32" s="289" t="s">
        <v>237</v>
      </c>
      <c r="G32" s="290" t="s">
        <v>238</v>
      </c>
      <c r="H32" s="288"/>
      <c r="I32" s="291" t="s">
        <v>237</v>
      </c>
      <c r="J32" s="291" t="s">
        <v>238</v>
      </c>
      <c r="K32" s="288"/>
      <c r="L32" s="292" t="s">
        <v>239</v>
      </c>
      <c r="M32" s="293" t="s">
        <v>240</v>
      </c>
    </row>
    <row r="33" spans="1:13" x14ac:dyDescent="0.2">
      <c r="A33" s="127">
        <v>1520</v>
      </c>
      <c r="B33" s="128" t="s">
        <v>130</v>
      </c>
      <c r="C33" s="129" t="s">
        <v>8</v>
      </c>
      <c r="D33" s="130">
        <v>2</v>
      </c>
      <c r="E33" s="288"/>
      <c r="F33" s="289" t="s">
        <v>237</v>
      </c>
      <c r="G33" s="290" t="s">
        <v>238</v>
      </c>
      <c r="H33" s="288"/>
      <c r="I33" s="291" t="s">
        <v>237</v>
      </c>
      <c r="J33" s="291" t="s">
        <v>238</v>
      </c>
      <c r="K33" s="288"/>
      <c r="L33" s="292" t="s">
        <v>242</v>
      </c>
      <c r="M33" s="293" t="s">
        <v>240</v>
      </c>
    </row>
    <row r="34" spans="1:13" x14ac:dyDescent="0.2">
      <c r="A34" s="127">
        <v>1550</v>
      </c>
      <c r="B34" s="128" t="s">
        <v>129</v>
      </c>
      <c r="C34" s="129" t="s">
        <v>8</v>
      </c>
      <c r="D34" s="130">
        <v>3</v>
      </c>
      <c r="E34" s="288"/>
      <c r="F34" s="289" t="s">
        <v>237</v>
      </c>
      <c r="G34" s="290" t="s">
        <v>238</v>
      </c>
      <c r="H34" s="288"/>
      <c r="I34" s="291" t="s">
        <v>237</v>
      </c>
      <c r="J34" s="291" t="s">
        <v>238</v>
      </c>
      <c r="K34" s="288"/>
      <c r="L34" s="292" t="s">
        <v>239</v>
      </c>
      <c r="M34" s="293" t="s">
        <v>240</v>
      </c>
    </row>
    <row r="35" spans="1:13" x14ac:dyDescent="0.2">
      <c r="A35" s="127">
        <v>1600</v>
      </c>
      <c r="B35" s="128" t="s">
        <v>128</v>
      </c>
      <c r="C35" s="129" t="s">
        <v>3</v>
      </c>
      <c r="D35" s="130">
        <v>9</v>
      </c>
      <c r="E35" s="288"/>
      <c r="F35" s="289" t="s">
        <v>243</v>
      </c>
      <c r="G35" s="290" t="s">
        <v>174</v>
      </c>
      <c r="H35" s="288"/>
      <c r="I35" s="291" t="s">
        <v>243</v>
      </c>
      <c r="J35" s="291" t="s">
        <v>174</v>
      </c>
      <c r="K35" s="288"/>
      <c r="L35" s="292" t="s">
        <v>237</v>
      </c>
      <c r="M35" s="293" t="s">
        <v>240</v>
      </c>
    </row>
    <row r="36" spans="1:13" x14ac:dyDescent="0.2">
      <c r="A36" s="127">
        <v>1700</v>
      </c>
      <c r="B36" s="128" t="s">
        <v>127</v>
      </c>
      <c r="C36" s="129" t="s">
        <v>3</v>
      </c>
      <c r="D36" s="130">
        <v>9</v>
      </c>
      <c r="E36" s="288"/>
      <c r="F36" s="289" t="s">
        <v>243</v>
      </c>
      <c r="G36" s="290" t="s">
        <v>174</v>
      </c>
      <c r="H36" s="288"/>
      <c r="I36" s="291" t="s">
        <v>243</v>
      </c>
      <c r="J36" s="291" t="s">
        <v>174</v>
      </c>
      <c r="K36" s="288"/>
      <c r="L36" s="292" t="s">
        <v>237</v>
      </c>
      <c r="M36" s="293" t="s">
        <v>240</v>
      </c>
    </row>
    <row r="37" spans="1:13" x14ac:dyDescent="0.2">
      <c r="A37" s="127">
        <v>1720</v>
      </c>
      <c r="B37" s="128" t="s">
        <v>126</v>
      </c>
      <c r="C37" s="129" t="s">
        <v>6</v>
      </c>
      <c r="D37" s="130">
        <v>4</v>
      </c>
      <c r="E37" s="288"/>
      <c r="F37" s="289" t="s">
        <v>237</v>
      </c>
      <c r="G37" s="290" t="s">
        <v>238</v>
      </c>
      <c r="H37" s="288"/>
      <c r="I37" s="291" t="s">
        <v>243</v>
      </c>
      <c r="J37" s="291" t="s">
        <v>174</v>
      </c>
      <c r="K37" s="288"/>
      <c r="L37" s="292" t="s">
        <v>237</v>
      </c>
      <c r="M37" s="293" t="s">
        <v>240</v>
      </c>
    </row>
    <row r="38" spans="1:13" x14ac:dyDescent="0.2">
      <c r="A38" s="127">
        <v>1730</v>
      </c>
      <c r="B38" s="128" t="s">
        <v>125</v>
      </c>
      <c r="C38" s="129" t="s">
        <v>11</v>
      </c>
      <c r="D38" s="130">
        <v>4</v>
      </c>
      <c r="E38" s="288"/>
      <c r="F38" s="289" t="s">
        <v>249</v>
      </c>
      <c r="G38" s="290" t="s">
        <v>238</v>
      </c>
      <c r="H38" s="288"/>
      <c r="I38" s="291" t="s">
        <v>237</v>
      </c>
      <c r="J38" s="291" t="s">
        <v>240</v>
      </c>
      <c r="K38" s="288"/>
      <c r="L38" s="292" t="s">
        <v>237</v>
      </c>
      <c r="M38" s="293" t="s">
        <v>238</v>
      </c>
    </row>
    <row r="39" spans="1:13" x14ac:dyDescent="0.2">
      <c r="A39" s="127">
        <v>1750</v>
      </c>
      <c r="B39" s="128" t="s">
        <v>124</v>
      </c>
      <c r="C39" s="129" t="s">
        <v>3</v>
      </c>
      <c r="D39" s="130">
        <v>10</v>
      </c>
      <c r="E39" s="288"/>
      <c r="F39" s="289" t="s">
        <v>243</v>
      </c>
      <c r="G39" s="290" t="s">
        <v>174</v>
      </c>
      <c r="H39" s="288"/>
      <c r="I39" s="291" t="s">
        <v>243</v>
      </c>
      <c r="J39" s="291" t="s">
        <v>174</v>
      </c>
      <c r="K39" s="288"/>
      <c r="L39" s="292" t="s">
        <v>237</v>
      </c>
      <c r="M39" s="293" t="s">
        <v>240</v>
      </c>
    </row>
    <row r="40" spans="1:13" x14ac:dyDescent="0.2">
      <c r="A40" s="127">
        <v>1800</v>
      </c>
      <c r="B40" s="128" t="s">
        <v>123</v>
      </c>
      <c r="C40" s="129" t="s">
        <v>11</v>
      </c>
      <c r="D40" s="130">
        <v>4</v>
      </c>
      <c r="E40" s="288"/>
      <c r="F40" s="289" t="s">
        <v>237</v>
      </c>
      <c r="G40" s="290" t="s">
        <v>238</v>
      </c>
      <c r="H40" s="288"/>
      <c r="I40" s="291" t="s">
        <v>237</v>
      </c>
      <c r="J40" s="291" t="s">
        <v>240</v>
      </c>
      <c r="K40" s="288"/>
      <c r="L40" s="292" t="s">
        <v>237</v>
      </c>
      <c r="M40" s="293" t="s">
        <v>238</v>
      </c>
    </row>
    <row r="41" spans="1:13" x14ac:dyDescent="0.2">
      <c r="A41" s="127">
        <v>1860</v>
      </c>
      <c r="B41" s="128" t="s">
        <v>122</v>
      </c>
      <c r="C41" s="129" t="s">
        <v>3</v>
      </c>
      <c r="D41" s="130">
        <v>8</v>
      </c>
      <c r="E41" s="288"/>
      <c r="F41" s="289" t="s">
        <v>243</v>
      </c>
      <c r="G41" s="290" t="s">
        <v>174</v>
      </c>
      <c r="H41" s="288"/>
      <c r="I41" s="291" t="s">
        <v>243</v>
      </c>
      <c r="J41" s="291" t="s">
        <v>174</v>
      </c>
      <c r="K41" s="288"/>
      <c r="L41" s="292" t="s">
        <v>243</v>
      </c>
      <c r="M41" s="293" t="s">
        <v>174</v>
      </c>
    </row>
    <row r="42" spans="1:13" x14ac:dyDescent="0.2">
      <c r="A42" s="127">
        <v>2000</v>
      </c>
      <c r="B42" s="128" t="s">
        <v>121</v>
      </c>
      <c r="C42" s="129" t="s">
        <v>3</v>
      </c>
      <c r="D42" s="130">
        <v>9</v>
      </c>
      <c r="E42" s="288"/>
      <c r="F42" s="289" t="s">
        <v>237</v>
      </c>
      <c r="G42" s="290" t="s">
        <v>238</v>
      </c>
      <c r="H42" s="288"/>
      <c r="I42" s="291" t="s">
        <v>237</v>
      </c>
      <c r="J42" s="291" t="s">
        <v>238</v>
      </c>
      <c r="K42" s="288"/>
      <c r="L42" s="292" t="s">
        <v>239</v>
      </c>
      <c r="M42" s="293" t="s">
        <v>240</v>
      </c>
    </row>
    <row r="43" spans="1:13" x14ac:dyDescent="0.2">
      <c r="A43" s="127">
        <v>2060</v>
      </c>
      <c r="B43" s="128" t="s">
        <v>120</v>
      </c>
      <c r="C43" s="129" t="s">
        <v>3</v>
      </c>
      <c r="D43" s="130">
        <v>10</v>
      </c>
      <c r="E43" s="288"/>
      <c r="F43" s="289" t="s">
        <v>239</v>
      </c>
      <c r="G43" s="290" t="s">
        <v>238</v>
      </c>
      <c r="H43" s="288"/>
      <c r="I43" s="291" t="s">
        <v>237</v>
      </c>
      <c r="J43" s="291" t="s">
        <v>238</v>
      </c>
      <c r="K43" s="288"/>
      <c r="L43" s="292" t="s">
        <v>237</v>
      </c>
      <c r="M43" s="293" t="s">
        <v>240</v>
      </c>
    </row>
    <row r="44" spans="1:13" x14ac:dyDescent="0.2">
      <c r="A44" s="127">
        <v>2150</v>
      </c>
      <c r="B44" s="128" t="s">
        <v>119</v>
      </c>
      <c r="C44" s="129" t="s">
        <v>3</v>
      </c>
      <c r="D44" s="130">
        <v>9</v>
      </c>
      <c r="E44" s="288"/>
      <c r="F44" s="289" t="s">
        <v>243</v>
      </c>
      <c r="G44" s="290" t="s">
        <v>174</v>
      </c>
      <c r="H44" s="288"/>
      <c r="I44" s="291" t="s">
        <v>243</v>
      </c>
      <c r="J44" s="291" t="s">
        <v>174</v>
      </c>
      <c r="K44" s="288"/>
      <c r="L44" s="292" t="s">
        <v>237</v>
      </c>
      <c r="M44" s="293" t="s">
        <v>240</v>
      </c>
    </row>
    <row r="45" spans="1:13" x14ac:dyDescent="0.2">
      <c r="A45" s="127">
        <v>2200</v>
      </c>
      <c r="B45" s="128" t="s">
        <v>118</v>
      </c>
      <c r="C45" s="129" t="s">
        <v>3</v>
      </c>
      <c r="D45" s="130">
        <v>10</v>
      </c>
      <c r="E45" s="288"/>
      <c r="F45" s="289" t="s">
        <v>237</v>
      </c>
      <c r="G45" s="290" t="s">
        <v>238</v>
      </c>
      <c r="H45" s="288"/>
      <c r="I45" s="291" t="s">
        <v>237</v>
      </c>
      <c r="J45" s="291" t="s">
        <v>238</v>
      </c>
      <c r="K45" s="288"/>
      <c r="L45" s="292" t="s">
        <v>239</v>
      </c>
      <c r="M45" s="293" t="s">
        <v>240</v>
      </c>
    </row>
    <row r="46" spans="1:13" x14ac:dyDescent="0.2">
      <c r="A46" s="127">
        <v>2310</v>
      </c>
      <c r="B46" s="128" t="s">
        <v>117</v>
      </c>
      <c r="C46" s="129" t="s">
        <v>3</v>
      </c>
      <c r="D46" s="130">
        <v>11</v>
      </c>
      <c r="E46" s="288"/>
      <c r="F46" s="289" t="s">
        <v>237</v>
      </c>
      <c r="G46" s="290" t="s">
        <v>238</v>
      </c>
      <c r="H46" s="288"/>
      <c r="I46" s="291" t="s">
        <v>243</v>
      </c>
      <c r="J46" s="291" t="s">
        <v>174</v>
      </c>
      <c r="K46" s="288"/>
      <c r="L46" s="292" t="s">
        <v>237</v>
      </c>
      <c r="M46" s="293" t="s">
        <v>240</v>
      </c>
    </row>
    <row r="47" spans="1:13" x14ac:dyDescent="0.2">
      <c r="A47" s="127">
        <v>2350</v>
      </c>
      <c r="B47" s="128" t="s">
        <v>116</v>
      </c>
      <c r="C47" s="129" t="s">
        <v>3</v>
      </c>
      <c r="D47" s="130">
        <v>11</v>
      </c>
      <c r="E47" s="288"/>
      <c r="F47" s="289" t="s">
        <v>237</v>
      </c>
      <c r="G47" s="290" t="s">
        <v>238</v>
      </c>
      <c r="H47" s="288"/>
      <c r="I47" s="291" t="s">
        <v>243</v>
      </c>
      <c r="J47" s="291" t="s">
        <v>174</v>
      </c>
      <c r="K47" s="288"/>
      <c r="L47" s="292" t="s">
        <v>237</v>
      </c>
      <c r="M47" s="293" t="s">
        <v>240</v>
      </c>
    </row>
    <row r="48" spans="1:13" x14ac:dyDescent="0.2">
      <c r="A48" s="127">
        <v>2500</v>
      </c>
      <c r="B48" s="128" t="s">
        <v>115</v>
      </c>
      <c r="C48" s="129" t="s">
        <v>3</v>
      </c>
      <c r="D48" s="130">
        <v>4</v>
      </c>
      <c r="E48" s="288"/>
      <c r="F48" s="289" t="s">
        <v>243</v>
      </c>
      <c r="G48" s="290" t="s">
        <v>174</v>
      </c>
      <c r="H48" s="288"/>
      <c r="I48" s="291" t="s">
        <v>243</v>
      </c>
      <c r="J48" s="291" t="s">
        <v>174</v>
      </c>
      <c r="K48" s="288"/>
      <c r="L48" s="292" t="s">
        <v>237</v>
      </c>
      <c r="M48" s="293" t="s">
        <v>240</v>
      </c>
    </row>
    <row r="49" spans="1:13" x14ac:dyDescent="0.2">
      <c r="A49" s="127">
        <v>2600</v>
      </c>
      <c r="B49" s="128" t="s">
        <v>114</v>
      </c>
      <c r="C49" s="129" t="s">
        <v>3</v>
      </c>
      <c r="D49" s="130">
        <v>4</v>
      </c>
      <c r="E49" s="288"/>
      <c r="F49" s="289" t="s">
        <v>237</v>
      </c>
      <c r="G49" s="290" t="s">
        <v>238</v>
      </c>
      <c r="H49" s="288"/>
      <c r="I49" s="291" t="s">
        <v>243</v>
      </c>
      <c r="J49" s="291" t="s">
        <v>174</v>
      </c>
      <c r="K49" s="288"/>
      <c r="L49" s="292" t="s">
        <v>237</v>
      </c>
      <c r="M49" s="293" t="s">
        <v>240</v>
      </c>
    </row>
    <row r="50" spans="1:13" x14ac:dyDescent="0.2">
      <c r="A50" s="127">
        <v>2700</v>
      </c>
      <c r="B50" s="128" t="s">
        <v>113</v>
      </c>
      <c r="C50" s="129" t="s">
        <v>11</v>
      </c>
      <c r="D50" s="130">
        <v>10</v>
      </c>
      <c r="E50" s="288"/>
      <c r="F50" s="289" t="s">
        <v>237</v>
      </c>
      <c r="G50" s="290" t="s">
        <v>238</v>
      </c>
      <c r="H50" s="288"/>
      <c r="I50" s="291" t="s">
        <v>243</v>
      </c>
      <c r="J50" s="291" t="s">
        <v>174</v>
      </c>
      <c r="K50" s="288"/>
      <c r="L50" s="292" t="s">
        <v>237</v>
      </c>
      <c r="M50" s="293" t="s">
        <v>240</v>
      </c>
    </row>
    <row r="51" spans="1:13" x14ac:dyDescent="0.2">
      <c r="A51" s="127">
        <v>2750</v>
      </c>
      <c r="B51" s="128" t="s">
        <v>112</v>
      </c>
      <c r="C51" s="129" t="s">
        <v>3</v>
      </c>
      <c r="D51" s="130">
        <v>4</v>
      </c>
      <c r="E51" s="288"/>
      <c r="F51" s="289" t="s">
        <v>237</v>
      </c>
      <c r="G51" s="290" t="s">
        <v>238</v>
      </c>
      <c r="H51" s="288"/>
      <c r="I51" s="291" t="s">
        <v>237</v>
      </c>
      <c r="J51" s="291" t="s">
        <v>238</v>
      </c>
      <c r="K51" s="288"/>
      <c r="L51" s="292" t="s">
        <v>245</v>
      </c>
      <c r="M51" s="293" t="s">
        <v>240</v>
      </c>
    </row>
    <row r="52" spans="1:13" x14ac:dyDescent="0.2">
      <c r="A52" s="127">
        <v>2850</v>
      </c>
      <c r="B52" s="128" t="s">
        <v>111</v>
      </c>
      <c r="C52" s="129" t="s">
        <v>8</v>
      </c>
      <c r="D52" s="130">
        <v>3</v>
      </c>
      <c r="E52" s="288"/>
      <c r="F52" s="289" t="s">
        <v>237</v>
      </c>
      <c r="G52" s="290" t="s">
        <v>238</v>
      </c>
      <c r="H52" s="288"/>
      <c r="I52" s="291" t="s">
        <v>243</v>
      </c>
      <c r="J52" s="291" t="s">
        <v>174</v>
      </c>
      <c r="K52" s="288"/>
      <c r="L52" s="292" t="s">
        <v>237</v>
      </c>
      <c r="M52" s="293" t="s">
        <v>240</v>
      </c>
    </row>
    <row r="53" spans="1:13" x14ac:dyDescent="0.2">
      <c r="A53" s="127">
        <v>2900</v>
      </c>
      <c r="B53" s="128" t="s">
        <v>110</v>
      </c>
      <c r="C53" s="129" t="s">
        <v>3</v>
      </c>
      <c r="D53" s="130">
        <v>10</v>
      </c>
      <c r="E53" s="288"/>
      <c r="F53" s="289" t="s">
        <v>237</v>
      </c>
      <c r="G53" s="290" t="s">
        <v>238</v>
      </c>
      <c r="H53" s="288"/>
      <c r="I53" s="291" t="s">
        <v>243</v>
      </c>
      <c r="J53" s="291" t="s">
        <v>174</v>
      </c>
      <c r="K53" s="288"/>
      <c r="L53" s="292" t="s">
        <v>237</v>
      </c>
      <c r="M53" s="293" t="s">
        <v>240</v>
      </c>
    </row>
    <row r="54" spans="1:13" x14ac:dyDescent="0.2">
      <c r="A54" s="127">
        <v>2950</v>
      </c>
      <c r="B54" s="128" t="s">
        <v>109</v>
      </c>
      <c r="C54" s="129" t="s">
        <v>3</v>
      </c>
      <c r="D54" s="130">
        <v>9</v>
      </c>
      <c r="E54" s="288"/>
      <c r="F54" s="289" t="s">
        <v>237</v>
      </c>
      <c r="G54" s="290" t="s">
        <v>238</v>
      </c>
      <c r="H54" s="288"/>
      <c r="I54" s="291" t="s">
        <v>243</v>
      </c>
      <c r="J54" s="291" t="s">
        <v>174</v>
      </c>
      <c r="K54" s="288"/>
      <c r="L54" s="292" t="s">
        <v>237</v>
      </c>
      <c r="M54" s="293" t="s">
        <v>240</v>
      </c>
    </row>
    <row r="55" spans="1:13" x14ac:dyDescent="0.2">
      <c r="A55" s="127">
        <v>3020</v>
      </c>
      <c r="B55" s="128" t="s">
        <v>108</v>
      </c>
      <c r="C55" s="129" t="s">
        <v>3</v>
      </c>
      <c r="D55" s="130">
        <v>6</v>
      </c>
      <c r="E55" s="288"/>
      <c r="F55" s="289" t="s">
        <v>237</v>
      </c>
      <c r="G55" s="290" t="s">
        <v>238</v>
      </c>
      <c r="H55" s="288"/>
      <c r="I55" s="291" t="s">
        <v>243</v>
      </c>
      <c r="J55" s="291" t="s">
        <v>174</v>
      </c>
      <c r="K55" s="288"/>
      <c r="L55" s="292" t="s">
        <v>239</v>
      </c>
      <c r="M55" s="293" t="s">
        <v>240</v>
      </c>
    </row>
    <row r="56" spans="1:13" x14ac:dyDescent="0.2">
      <c r="A56" s="127">
        <v>3050</v>
      </c>
      <c r="B56" s="128" t="s">
        <v>107</v>
      </c>
      <c r="C56" s="129" t="s">
        <v>11</v>
      </c>
      <c r="D56" s="130">
        <v>9</v>
      </c>
      <c r="E56" s="288"/>
      <c r="F56" s="289" t="s">
        <v>237</v>
      </c>
      <c r="G56" s="290" t="s">
        <v>238</v>
      </c>
      <c r="H56" s="288"/>
      <c r="I56" s="291" t="s">
        <v>237</v>
      </c>
      <c r="J56" s="291" t="s">
        <v>238</v>
      </c>
      <c r="K56" s="288"/>
      <c r="L56" s="292" t="s">
        <v>237</v>
      </c>
      <c r="M56" s="293" t="s">
        <v>240</v>
      </c>
    </row>
    <row r="57" spans="1:13" x14ac:dyDescent="0.2">
      <c r="A57" s="127">
        <v>3100</v>
      </c>
      <c r="B57" s="128" t="s">
        <v>106</v>
      </c>
      <c r="C57" s="129" t="s">
        <v>6</v>
      </c>
      <c r="D57" s="130">
        <v>7</v>
      </c>
      <c r="E57" s="288"/>
      <c r="F57" s="289" t="s">
        <v>237</v>
      </c>
      <c r="G57" s="290" t="s">
        <v>238</v>
      </c>
      <c r="H57" s="288"/>
      <c r="I57" s="291" t="s">
        <v>237</v>
      </c>
      <c r="J57" s="291" t="s">
        <v>238</v>
      </c>
      <c r="K57" s="288"/>
      <c r="L57" s="292" t="s">
        <v>242</v>
      </c>
      <c r="M57" s="293" t="s">
        <v>240</v>
      </c>
    </row>
    <row r="58" spans="1:13" x14ac:dyDescent="0.2">
      <c r="A58" s="127">
        <v>3310</v>
      </c>
      <c r="B58" s="128" t="s">
        <v>105</v>
      </c>
      <c r="C58" s="129" t="s">
        <v>3</v>
      </c>
      <c r="D58" s="130">
        <v>4</v>
      </c>
      <c r="E58" s="288"/>
      <c r="F58" s="289" t="s">
        <v>237</v>
      </c>
      <c r="G58" s="290" t="s">
        <v>238</v>
      </c>
      <c r="H58" s="288"/>
      <c r="I58" s="291" t="s">
        <v>237</v>
      </c>
      <c r="J58" s="291" t="s">
        <v>244</v>
      </c>
      <c r="K58" s="288"/>
      <c r="L58" s="292" t="s">
        <v>239</v>
      </c>
      <c r="M58" s="293" t="s">
        <v>240</v>
      </c>
    </row>
    <row r="59" spans="1:13" x14ac:dyDescent="0.2">
      <c r="A59" s="127">
        <v>3350</v>
      </c>
      <c r="B59" s="128" t="s">
        <v>104</v>
      </c>
      <c r="C59" s="129" t="s">
        <v>11</v>
      </c>
      <c r="D59" s="130">
        <v>4</v>
      </c>
      <c r="E59" s="288"/>
      <c r="F59" s="289" t="s">
        <v>237</v>
      </c>
      <c r="G59" s="290" t="s">
        <v>238</v>
      </c>
      <c r="H59" s="288"/>
      <c r="I59" s="291" t="s">
        <v>237</v>
      </c>
      <c r="J59" s="291" t="s">
        <v>238</v>
      </c>
      <c r="K59" s="288"/>
      <c r="L59" s="292" t="s">
        <v>239</v>
      </c>
      <c r="M59" s="293" t="s">
        <v>240</v>
      </c>
    </row>
    <row r="60" spans="1:13" x14ac:dyDescent="0.2">
      <c r="A60" s="127">
        <v>3370</v>
      </c>
      <c r="B60" s="128" t="s">
        <v>103</v>
      </c>
      <c r="C60" s="129" t="s">
        <v>3</v>
      </c>
      <c r="D60" s="130">
        <v>11</v>
      </c>
      <c r="E60" s="288"/>
      <c r="F60" s="289" t="s">
        <v>237</v>
      </c>
      <c r="G60" s="290" t="s">
        <v>238</v>
      </c>
      <c r="H60" s="288"/>
      <c r="I60" s="291" t="s">
        <v>243</v>
      </c>
      <c r="J60" s="291" t="s">
        <v>174</v>
      </c>
      <c r="K60" s="288"/>
      <c r="L60" s="292" t="s">
        <v>237</v>
      </c>
      <c r="M60" s="293" t="s">
        <v>240</v>
      </c>
    </row>
    <row r="61" spans="1:13" x14ac:dyDescent="0.2">
      <c r="A61" s="127">
        <v>3400</v>
      </c>
      <c r="B61" s="128" t="s">
        <v>102</v>
      </c>
      <c r="C61" s="129" t="s">
        <v>11</v>
      </c>
      <c r="D61" s="130">
        <v>4</v>
      </c>
      <c r="E61" s="288"/>
      <c r="F61" s="289" t="s">
        <v>237</v>
      </c>
      <c r="G61" s="290" t="s">
        <v>238</v>
      </c>
      <c r="H61" s="288"/>
      <c r="I61" s="291" t="s">
        <v>237</v>
      </c>
      <c r="J61" s="291" t="s">
        <v>238</v>
      </c>
      <c r="K61" s="288"/>
      <c r="L61" s="292" t="s">
        <v>239</v>
      </c>
      <c r="M61" s="293" t="s">
        <v>240</v>
      </c>
    </row>
    <row r="62" spans="1:13" x14ac:dyDescent="0.2">
      <c r="A62" s="127">
        <v>3450</v>
      </c>
      <c r="B62" s="128" t="s">
        <v>101</v>
      </c>
      <c r="C62" s="129" t="s">
        <v>3</v>
      </c>
      <c r="D62" s="130">
        <v>4</v>
      </c>
      <c r="E62" s="288"/>
      <c r="F62" s="289" t="s">
        <v>237</v>
      </c>
      <c r="G62" s="290" t="s">
        <v>238</v>
      </c>
      <c r="H62" s="288"/>
      <c r="I62" s="291" t="s">
        <v>243</v>
      </c>
      <c r="J62" s="291" t="s">
        <v>174</v>
      </c>
      <c r="K62" s="288"/>
      <c r="L62" s="292" t="s">
        <v>237</v>
      </c>
      <c r="M62" s="293" t="s">
        <v>240</v>
      </c>
    </row>
    <row r="63" spans="1:13" x14ac:dyDescent="0.2">
      <c r="A63" s="127">
        <v>3500</v>
      </c>
      <c r="B63" s="128" t="s">
        <v>100</v>
      </c>
      <c r="C63" s="129" t="s">
        <v>3</v>
      </c>
      <c r="D63" s="130">
        <v>9</v>
      </c>
      <c r="E63" s="288"/>
      <c r="F63" s="289" t="s">
        <v>237</v>
      </c>
      <c r="G63" s="290" t="s">
        <v>238</v>
      </c>
      <c r="H63" s="288"/>
      <c r="I63" s="291" t="s">
        <v>243</v>
      </c>
      <c r="J63" s="291" t="s">
        <v>174</v>
      </c>
      <c r="K63" s="288"/>
      <c r="L63" s="292" t="s">
        <v>242</v>
      </c>
      <c r="M63" s="293" t="s">
        <v>240</v>
      </c>
    </row>
    <row r="64" spans="1:13" x14ac:dyDescent="0.2">
      <c r="A64" s="127">
        <v>3550</v>
      </c>
      <c r="B64" s="128" t="s">
        <v>99</v>
      </c>
      <c r="C64" s="129" t="s">
        <v>3</v>
      </c>
      <c r="D64" s="130">
        <v>11</v>
      </c>
      <c r="E64" s="288"/>
      <c r="F64" s="289" t="s">
        <v>242</v>
      </c>
      <c r="G64" s="290" t="s">
        <v>240</v>
      </c>
      <c r="H64" s="288"/>
      <c r="I64" s="291" t="s">
        <v>237</v>
      </c>
      <c r="J64" s="291" t="s">
        <v>238</v>
      </c>
      <c r="K64" s="288"/>
      <c r="L64" s="292" t="s">
        <v>239</v>
      </c>
      <c r="M64" s="293" t="s">
        <v>240</v>
      </c>
    </row>
    <row r="65" spans="1:13" x14ac:dyDescent="0.2">
      <c r="A65" s="127">
        <v>3650</v>
      </c>
      <c r="B65" s="128" t="s">
        <v>98</v>
      </c>
      <c r="C65" s="129" t="s">
        <v>3</v>
      </c>
      <c r="D65" s="130">
        <v>9</v>
      </c>
      <c r="E65" s="288"/>
      <c r="F65" s="289" t="s">
        <v>246</v>
      </c>
      <c r="G65" s="290" t="s">
        <v>240</v>
      </c>
      <c r="H65" s="288"/>
      <c r="I65" s="291" t="s">
        <v>243</v>
      </c>
      <c r="J65" s="291" t="s">
        <v>174</v>
      </c>
      <c r="K65" s="288"/>
      <c r="L65" s="292" t="s">
        <v>239</v>
      </c>
      <c r="M65" s="293" t="s">
        <v>240</v>
      </c>
    </row>
    <row r="66" spans="1:13" x14ac:dyDescent="0.2">
      <c r="A66" s="127">
        <v>3660</v>
      </c>
      <c r="B66" s="128" t="s">
        <v>97</v>
      </c>
      <c r="C66" s="129" t="s">
        <v>3</v>
      </c>
      <c r="D66" s="130">
        <v>10</v>
      </c>
      <c r="E66" s="288"/>
      <c r="F66" s="289" t="s">
        <v>249</v>
      </c>
      <c r="G66" s="290" t="s">
        <v>238</v>
      </c>
      <c r="H66" s="288"/>
      <c r="I66" s="291" t="s">
        <v>237</v>
      </c>
      <c r="J66" s="291" t="s">
        <v>238</v>
      </c>
      <c r="K66" s="288"/>
      <c r="L66" s="292" t="s">
        <v>239</v>
      </c>
      <c r="M66" s="293" t="s">
        <v>240</v>
      </c>
    </row>
    <row r="67" spans="1:13" x14ac:dyDescent="0.2">
      <c r="A67" s="127">
        <v>3700</v>
      </c>
      <c r="B67" s="128" t="s">
        <v>96</v>
      </c>
      <c r="C67" s="129" t="s">
        <v>3</v>
      </c>
      <c r="D67" s="130">
        <v>9</v>
      </c>
      <c r="E67" s="288"/>
      <c r="F67" s="289" t="s">
        <v>237</v>
      </c>
      <c r="G67" s="290" t="s">
        <v>238</v>
      </c>
      <c r="H67" s="288"/>
      <c r="I67" s="291" t="s">
        <v>237</v>
      </c>
      <c r="J67" s="291" t="s">
        <v>238</v>
      </c>
      <c r="K67" s="288"/>
      <c r="L67" s="292" t="s">
        <v>239</v>
      </c>
      <c r="M67" s="293" t="s">
        <v>240</v>
      </c>
    </row>
    <row r="68" spans="1:13" x14ac:dyDescent="0.2">
      <c r="A68" s="127">
        <v>3750</v>
      </c>
      <c r="B68" s="128" t="s">
        <v>95</v>
      </c>
      <c r="C68" s="129" t="s">
        <v>11</v>
      </c>
      <c r="D68" s="130">
        <v>4</v>
      </c>
      <c r="E68" s="288"/>
      <c r="F68" s="289" t="s">
        <v>237</v>
      </c>
      <c r="G68" s="290" t="s">
        <v>238</v>
      </c>
      <c r="H68" s="288"/>
      <c r="I68" s="291" t="s">
        <v>237</v>
      </c>
      <c r="J68" s="291" t="s">
        <v>240</v>
      </c>
      <c r="K68" s="288"/>
      <c r="L68" s="292" t="s">
        <v>239</v>
      </c>
      <c r="M68" s="293" t="s">
        <v>240</v>
      </c>
    </row>
    <row r="69" spans="1:13" x14ac:dyDescent="0.2">
      <c r="A69" s="127">
        <v>3800</v>
      </c>
      <c r="B69" s="128" t="s">
        <v>94</v>
      </c>
      <c r="C69" s="129" t="s">
        <v>6</v>
      </c>
      <c r="D69" s="130">
        <v>6</v>
      </c>
      <c r="E69" s="288"/>
      <c r="F69" s="289" t="s">
        <v>237</v>
      </c>
      <c r="G69" s="290" t="s">
        <v>238</v>
      </c>
      <c r="H69" s="288"/>
      <c r="I69" s="291" t="s">
        <v>237</v>
      </c>
      <c r="J69" s="291" t="s">
        <v>238</v>
      </c>
      <c r="K69" s="288"/>
      <c r="L69" s="292" t="s">
        <v>237</v>
      </c>
      <c r="M69" s="293" t="s">
        <v>240</v>
      </c>
    </row>
    <row r="70" spans="1:13" x14ac:dyDescent="0.2">
      <c r="A70" s="127">
        <v>3850</v>
      </c>
      <c r="B70" s="128" t="s">
        <v>93</v>
      </c>
      <c r="C70" s="129" t="s">
        <v>3</v>
      </c>
      <c r="D70" s="130">
        <v>9</v>
      </c>
      <c r="E70" s="288"/>
      <c r="F70" s="289" t="s">
        <v>243</v>
      </c>
      <c r="G70" s="290" t="s">
        <v>174</v>
      </c>
      <c r="H70" s="288"/>
      <c r="I70" s="291" t="s">
        <v>243</v>
      </c>
      <c r="J70" s="291" t="s">
        <v>174</v>
      </c>
      <c r="K70" s="288"/>
      <c r="L70" s="292" t="s">
        <v>237</v>
      </c>
      <c r="M70" s="293" t="s">
        <v>240</v>
      </c>
    </row>
    <row r="71" spans="1:13" x14ac:dyDescent="0.2">
      <c r="A71" s="127">
        <v>3950</v>
      </c>
      <c r="B71" s="128" t="s">
        <v>92</v>
      </c>
      <c r="C71" s="129" t="s">
        <v>8</v>
      </c>
      <c r="D71" s="130">
        <v>3</v>
      </c>
      <c r="E71" s="288"/>
      <c r="F71" s="289" t="s">
        <v>237</v>
      </c>
      <c r="G71" s="290" t="s">
        <v>238</v>
      </c>
      <c r="H71" s="288"/>
      <c r="I71" s="291" t="s">
        <v>243</v>
      </c>
      <c r="J71" s="291" t="s">
        <v>174</v>
      </c>
      <c r="K71" s="288"/>
      <c r="L71" s="292" t="s">
        <v>237</v>
      </c>
      <c r="M71" s="293" t="s">
        <v>240</v>
      </c>
    </row>
    <row r="72" spans="1:13" x14ac:dyDescent="0.2">
      <c r="A72" s="133">
        <v>4000</v>
      </c>
      <c r="B72" s="134" t="s">
        <v>91</v>
      </c>
      <c r="C72" s="129" t="s">
        <v>8</v>
      </c>
      <c r="D72" s="130">
        <v>7</v>
      </c>
      <c r="E72" s="288"/>
      <c r="F72" s="289" t="s">
        <v>237</v>
      </c>
      <c r="G72" s="290" t="s">
        <v>238</v>
      </c>
      <c r="H72" s="288"/>
      <c r="I72" s="291" t="s">
        <v>237</v>
      </c>
      <c r="J72" s="291" t="s">
        <v>238</v>
      </c>
      <c r="K72" s="288"/>
      <c r="L72" s="292" t="s">
        <v>239</v>
      </c>
      <c r="M72" s="293" t="s">
        <v>240</v>
      </c>
    </row>
    <row r="73" spans="1:13" x14ac:dyDescent="0.2">
      <c r="A73" s="127">
        <v>4100</v>
      </c>
      <c r="B73" s="128" t="s">
        <v>90</v>
      </c>
      <c r="C73" s="129" t="s">
        <v>8</v>
      </c>
      <c r="D73" s="130">
        <v>2</v>
      </c>
      <c r="E73" s="288"/>
      <c r="F73" s="289" t="s">
        <v>242</v>
      </c>
      <c r="G73" s="290" t="s">
        <v>240</v>
      </c>
      <c r="H73" s="288"/>
      <c r="I73" s="291" t="s">
        <v>237</v>
      </c>
      <c r="J73" s="291" t="s">
        <v>238</v>
      </c>
      <c r="K73" s="288"/>
      <c r="L73" s="292" t="s">
        <v>242</v>
      </c>
      <c r="M73" s="293" t="s">
        <v>240</v>
      </c>
    </row>
    <row r="74" spans="1:13" x14ac:dyDescent="0.2">
      <c r="A74" s="127">
        <v>4150</v>
      </c>
      <c r="B74" s="135" t="s">
        <v>89</v>
      </c>
      <c r="C74" s="129" t="s">
        <v>8</v>
      </c>
      <c r="D74" s="130">
        <v>3</v>
      </c>
      <c r="E74" s="288"/>
      <c r="F74" s="289" t="s">
        <v>237</v>
      </c>
      <c r="G74" s="290" t="s">
        <v>238</v>
      </c>
      <c r="H74" s="288"/>
      <c r="I74" s="291" t="s">
        <v>237</v>
      </c>
      <c r="J74" s="291" t="s">
        <v>238</v>
      </c>
      <c r="K74" s="288"/>
      <c r="L74" s="292" t="s">
        <v>242</v>
      </c>
      <c r="M74" s="293" t="s">
        <v>240</v>
      </c>
    </row>
    <row r="75" spans="1:13" x14ac:dyDescent="0.2">
      <c r="A75" s="127">
        <v>4200</v>
      </c>
      <c r="B75" s="128" t="s">
        <v>88</v>
      </c>
      <c r="C75" s="129" t="s">
        <v>3</v>
      </c>
      <c r="D75" s="130">
        <v>11</v>
      </c>
      <c r="E75" s="288"/>
      <c r="F75" s="289" t="s">
        <v>237</v>
      </c>
      <c r="G75" s="290" t="s">
        <v>238</v>
      </c>
      <c r="H75" s="288"/>
      <c r="I75" s="291" t="s">
        <v>243</v>
      </c>
      <c r="J75" s="291" t="s">
        <v>174</v>
      </c>
      <c r="K75" s="288"/>
      <c r="L75" s="292" t="s">
        <v>237</v>
      </c>
      <c r="M75" s="293" t="s">
        <v>240</v>
      </c>
    </row>
    <row r="76" spans="1:13" x14ac:dyDescent="0.2">
      <c r="A76" s="127">
        <v>4250</v>
      </c>
      <c r="B76" s="128" t="s">
        <v>87</v>
      </c>
      <c r="C76" s="129" t="s">
        <v>3</v>
      </c>
      <c r="D76" s="130">
        <v>8</v>
      </c>
      <c r="E76" s="288"/>
      <c r="F76" s="289" t="s">
        <v>243</v>
      </c>
      <c r="G76" s="290" t="s">
        <v>174</v>
      </c>
      <c r="H76" s="288"/>
      <c r="I76" s="291" t="s">
        <v>243</v>
      </c>
      <c r="J76" s="291" t="s">
        <v>174</v>
      </c>
      <c r="K76" s="288"/>
      <c r="L76" s="292" t="s">
        <v>237</v>
      </c>
      <c r="M76" s="293" t="s">
        <v>240</v>
      </c>
    </row>
    <row r="77" spans="1:13" x14ac:dyDescent="0.2">
      <c r="A77" s="127">
        <v>4300</v>
      </c>
      <c r="B77" s="128" t="s">
        <v>86</v>
      </c>
      <c r="C77" s="129" t="s">
        <v>3</v>
      </c>
      <c r="D77" s="130">
        <v>10</v>
      </c>
      <c r="E77" s="288"/>
      <c r="F77" s="289" t="s">
        <v>237</v>
      </c>
      <c r="G77" s="290" t="s">
        <v>238</v>
      </c>
      <c r="H77" s="288"/>
      <c r="I77" s="291" t="s">
        <v>243</v>
      </c>
      <c r="J77" s="291" t="s">
        <v>174</v>
      </c>
      <c r="K77" s="288"/>
      <c r="L77" s="292" t="s">
        <v>242</v>
      </c>
      <c r="M77" s="293" t="s">
        <v>240</v>
      </c>
    </row>
    <row r="78" spans="1:13" x14ac:dyDescent="0.2">
      <c r="A78" s="127">
        <v>4350</v>
      </c>
      <c r="B78" s="128" t="s">
        <v>85</v>
      </c>
      <c r="C78" s="129" t="s">
        <v>11</v>
      </c>
      <c r="D78" s="130">
        <v>4</v>
      </c>
      <c r="E78" s="288"/>
      <c r="F78" s="289" t="s">
        <v>237</v>
      </c>
      <c r="G78" s="290" t="s">
        <v>238</v>
      </c>
      <c r="H78" s="288"/>
      <c r="I78" s="291" t="s">
        <v>237</v>
      </c>
      <c r="J78" s="291" t="s">
        <v>238</v>
      </c>
      <c r="K78" s="288"/>
      <c r="L78" s="292" t="s">
        <v>239</v>
      </c>
      <c r="M78" s="293" t="s">
        <v>240</v>
      </c>
    </row>
    <row r="79" spans="1:13" x14ac:dyDescent="0.2">
      <c r="A79" s="127">
        <v>4400</v>
      </c>
      <c r="B79" s="128" t="s">
        <v>84</v>
      </c>
      <c r="C79" s="129" t="s">
        <v>6</v>
      </c>
      <c r="D79" s="130">
        <v>4</v>
      </c>
      <c r="E79" s="288"/>
      <c r="F79" s="289" t="s">
        <v>237</v>
      </c>
      <c r="G79" s="290" t="s">
        <v>238</v>
      </c>
      <c r="H79" s="288"/>
      <c r="I79" s="291" t="s">
        <v>237</v>
      </c>
      <c r="J79" s="291" t="s">
        <v>238</v>
      </c>
      <c r="K79" s="288"/>
      <c r="L79" s="292" t="s">
        <v>239</v>
      </c>
      <c r="M79" s="293" t="s">
        <v>240</v>
      </c>
    </row>
    <row r="80" spans="1:13" x14ac:dyDescent="0.2">
      <c r="A80" s="127">
        <v>4450</v>
      </c>
      <c r="B80" s="128" t="s">
        <v>83</v>
      </c>
      <c r="C80" s="129" t="s">
        <v>8</v>
      </c>
      <c r="D80" s="130">
        <v>2</v>
      </c>
      <c r="E80" s="288"/>
      <c r="F80" s="289" t="s">
        <v>237</v>
      </c>
      <c r="G80" s="290" t="s">
        <v>238</v>
      </c>
      <c r="H80" s="288"/>
      <c r="I80" s="291" t="s">
        <v>237</v>
      </c>
      <c r="J80" s="291" t="s">
        <v>238</v>
      </c>
      <c r="K80" s="288"/>
      <c r="L80" s="292" t="s">
        <v>242</v>
      </c>
      <c r="M80" s="293" t="s">
        <v>240</v>
      </c>
    </row>
    <row r="81" spans="1:13" x14ac:dyDescent="0.2">
      <c r="A81" s="127">
        <v>4500</v>
      </c>
      <c r="B81" s="128" t="s">
        <v>82</v>
      </c>
      <c r="C81" s="129" t="s">
        <v>8</v>
      </c>
      <c r="D81" s="130">
        <v>3</v>
      </c>
      <c r="E81" s="288"/>
      <c r="F81" s="289" t="s">
        <v>237</v>
      </c>
      <c r="G81" s="290" t="s">
        <v>238</v>
      </c>
      <c r="H81" s="288"/>
      <c r="I81" s="291" t="s">
        <v>250</v>
      </c>
      <c r="J81" s="291" t="s">
        <v>238</v>
      </c>
      <c r="K81" s="288"/>
      <c r="L81" s="292" t="s">
        <v>242</v>
      </c>
      <c r="M81" s="293" t="s">
        <v>240</v>
      </c>
    </row>
    <row r="82" spans="1:13" x14ac:dyDescent="0.2">
      <c r="A82" s="127">
        <v>4550</v>
      </c>
      <c r="B82" s="128" t="s">
        <v>81</v>
      </c>
      <c r="C82" s="129" t="s">
        <v>11</v>
      </c>
      <c r="D82" s="130">
        <v>10</v>
      </c>
      <c r="E82" s="288"/>
      <c r="F82" s="289" t="s">
        <v>247</v>
      </c>
      <c r="G82" s="290" t="s">
        <v>240</v>
      </c>
      <c r="H82" s="288"/>
      <c r="I82" s="291" t="s">
        <v>243</v>
      </c>
      <c r="J82" s="291" t="s">
        <v>174</v>
      </c>
      <c r="K82" s="288"/>
      <c r="L82" s="292" t="s">
        <v>247</v>
      </c>
      <c r="M82" s="293" t="s">
        <v>240</v>
      </c>
    </row>
    <row r="83" spans="1:13" x14ac:dyDescent="0.2">
      <c r="A83" s="127">
        <v>4600</v>
      </c>
      <c r="B83" s="128" t="s">
        <v>80</v>
      </c>
      <c r="C83" s="129" t="s">
        <v>3</v>
      </c>
      <c r="D83" s="130">
        <v>10</v>
      </c>
      <c r="E83" s="288"/>
      <c r="F83" s="289" t="s">
        <v>243</v>
      </c>
      <c r="G83" s="290" t="s">
        <v>174</v>
      </c>
      <c r="H83" s="288"/>
      <c r="I83" s="291" t="s">
        <v>243</v>
      </c>
      <c r="J83" s="291" t="s">
        <v>174</v>
      </c>
      <c r="K83" s="288"/>
      <c r="L83" s="292" t="s">
        <v>237</v>
      </c>
      <c r="M83" s="293" t="s">
        <v>240</v>
      </c>
    </row>
    <row r="84" spans="1:13" x14ac:dyDescent="0.2">
      <c r="A84" s="127">
        <v>4650</v>
      </c>
      <c r="B84" s="128" t="s">
        <v>79</v>
      </c>
      <c r="C84" s="129" t="s">
        <v>6</v>
      </c>
      <c r="D84" s="130">
        <v>5</v>
      </c>
      <c r="E84" s="288"/>
      <c r="F84" s="289" t="s">
        <v>237</v>
      </c>
      <c r="G84" s="290" t="s">
        <v>238</v>
      </c>
      <c r="H84" s="288"/>
      <c r="I84" s="291" t="s">
        <v>237</v>
      </c>
      <c r="J84" s="291" t="s">
        <v>238</v>
      </c>
      <c r="K84" s="288"/>
      <c r="L84" s="292" t="s">
        <v>237</v>
      </c>
      <c r="M84" s="293" t="s">
        <v>240</v>
      </c>
    </row>
    <row r="85" spans="1:13" x14ac:dyDescent="0.2">
      <c r="A85" s="127">
        <v>4700</v>
      </c>
      <c r="B85" s="128" t="s">
        <v>78</v>
      </c>
      <c r="C85" s="129" t="s">
        <v>8</v>
      </c>
      <c r="D85" s="130">
        <v>2</v>
      </c>
      <c r="E85" s="288"/>
      <c r="F85" s="289" t="s">
        <v>248</v>
      </c>
      <c r="G85" s="290" t="s">
        <v>238</v>
      </c>
      <c r="H85" s="288"/>
      <c r="I85" s="291" t="s">
        <v>250</v>
      </c>
      <c r="J85" s="291" t="s">
        <v>244</v>
      </c>
      <c r="K85" s="288"/>
      <c r="L85" s="292" t="s">
        <v>245</v>
      </c>
      <c r="M85" s="293" t="s">
        <v>240</v>
      </c>
    </row>
    <row r="86" spans="1:13" x14ac:dyDescent="0.2">
      <c r="A86" s="127">
        <v>4750</v>
      </c>
      <c r="B86" s="128" t="s">
        <v>77</v>
      </c>
      <c r="C86" s="129" t="s">
        <v>3</v>
      </c>
      <c r="D86" s="130">
        <v>11</v>
      </c>
      <c r="E86" s="288"/>
      <c r="F86" s="289" t="s">
        <v>237</v>
      </c>
      <c r="G86" s="290" t="s">
        <v>238</v>
      </c>
      <c r="H86" s="288"/>
      <c r="I86" s="291" t="s">
        <v>243</v>
      </c>
      <c r="J86" s="291" t="s">
        <v>174</v>
      </c>
      <c r="K86" s="288"/>
      <c r="L86" s="292" t="s">
        <v>237</v>
      </c>
      <c r="M86" s="293" t="s">
        <v>240</v>
      </c>
    </row>
    <row r="87" spans="1:13" x14ac:dyDescent="0.2">
      <c r="A87" s="127">
        <v>4800</v>
      </c>
      <c r="B87" s="128" t="s">
        <v>76</v>
      </c>
      <c r="C87" s="129" t="s">
        <v>8</v>
      </c>
      <c r="D87" s="130">
        <v>2</v>
      </c>
      <c r="E87" s="288"/>
      <c r="F87" s="289" t="s">
        <v>242</v>
      </c>
      <c r="G87" s="290" t="s">
        <v>238</v>
      </c>
      <c r="H87" s="288"/>
      <c r="I87" s="291" t="s">
        <v>242</v>
      </c>
      <c r="J87" s="291" t="s">
        <v>238</v>
      </c>
      <c r="K87" s="288"/>
      <c r="L87" s="292" t="s">
        <v>242</v>
      </c>
      <c r="M87" s="293" t="s">
        <v>240</v>
      </c>
    </row>
    <row r="88" spans="1:13" x14ac:dyDescent="0.2">
      <c r="A88" s="127">
        <v>4850</v>
      </c>
      <c r="B88" s="128" t="s">
        <v>75</v>
      </c>
      <c r="C88" s="129" t="s">
        <v>11</v>
      </c>
      <c r="D88" s="130">
        <v>4</v>
      </c>
      <c r="E88" s="288"/>
      <c r="F88" s="289" t="s">
        <v>237</v>
      </c>
      <c r="G88" s="290" t="s">
        <v>238</v>
      </c>
      <c r="H88" s="288"/>
      <c r="I88" s="291" t="s">
        <v>237</v>
      </c>
      <c r="J88" s="291" t="s">
        <v>240</v>
      </c>
      <c r="K88" s="288"/>
      <c r="L88" s="292" t="s">
        <v>239</v>
      </c>
      <c r="M88" s="293" t="s">
        <v>238</v>
      </c>
    </row>
    <row r="89" spans="1:13" x14ac:dyDescent="0.2">
      <c r="A89" s="127">
        <v>4880</v>
      </c>
      <c r="B89" s="128" t="s">
        <v>74</v>
      </c>
      <c r="C89" s="129" t="s">
        <v>3</v>
      </c>
      <c r="D89" s="130">
        <v>4</v>
      </c>
      <c r="E89" s="288"/>
      <c r="F89" s="289" t="s">
        <v>237</v>
      </c>
      <c r="G89" s="290" t="s">
        <v>240</v>
      </c>
      <c r="H89" s="288"/>
      <c r="I89" s="291" t="s">
        <v>243</v>
      </c>
      <c r="J89" s="291" t="s">
        <v>174</v>
      </c>
      <c r="K89" s="288"/>
      <c r="L89" s="292" t="s">
        <v>237</v>
      </c>
      <c r="M89" s="293" t="s">
        <v>240</v>
      </c>
    </row>
    <row r="90" spans="1:13" x14ac:dyDescent="0.2">
      <c r="A90" s="127">
        <v>4900</v>
      </c>
      <c r="B90" s="128" t="s">
        <v>73</v>
      </c>
      <c r="C90" s="129" t="s">
        <v>8</v>
      </c>
      <c r="D90" s="130">
        <v>7</v>
      </c>
      <c r="E90" s="288"/>
      <c r="F90" s="289" t="s">
        <v>237</v>
      </c>
      <c r="G90" s="290" t="s">
        <v>238</v>
      </c>
      <c r="H90" s="288"/>
      <c r="I90" s="291" t="s">
        <v>237</v>
      </c>
      <c r="J90" s="291" t="s">
        <v>238</v>
      </c>
      <c r="K90" s="288"/>
      <c r="L90" s="292" t="s">
        <v>239</v>
      </c>
      <c r="M90" s="293" t="s">
        <v>240</v>
      </c>
    </row>
    <row r="91" spans="1:13" x14ac:dyDescent="0.2">
      <c r="A91" s="127">
        <v>4920</v>
      </c>
      <c r="B91" s="128" t="s">
        <v>72</v>
      </c>
      <c r="C91" s="129" t="s">
        <v>3</v>
      </c>
      <c r="D91" s="130">
        <v>10</v>
      </c>
      <c r="E91" s="288"/>
      <c r="F91" s="289" t="s">
        <v>237</v>
      </c>
      <c r="G91" s="290" t="s">
        <v>238</v>
      </c>
      <c r="H91" s="288"/>
      <c r="I91" s="291" t="s">
        <v>243</v>
      </c>
      <c r="J91" s="291" t="s">
        <v>174</v>
      </c>
      <c r="K91" s="288"/>
      <c r="L91" s="292" t="s">
        <v>237</v>
      </c>
      <c r="M91" s="293" t="s">
        <v>240</v>
      </c>
    </row>
    <row r="92" spans="1:13" x14ac:dyDescent="0.2">
      <c r="A92" s="127">
        <v>4950</v>
      </c>
      <c r="B92" s="128" t="s">
        <v>71</v>
      </c>
      <c r="C92" s="129" t="s">
        <v>3</v>
      </c>
      <c r="D92" s="130">
        <v>9</v>
      </c>
      <c r="E92" s="288"/>
      <c r="F92" s="289" t="s">
        <v>237</v>
      </c>
      <c r="G92" s="290" t="s">
        <v>238</v>
      </c>
      <c r="H92" s="288"/>
      <c r="I92" s="291" t="s">
        <v>243</v>
      </c>
      <c r="J92" s="291" t="s">
        <v>174</v>
      </c>
      <c r="K92" s="288"/>
      <c r="L92" s="292" t="s">
        <v>237</v>
      </c>
      <c r="M92" s="293" t="s">
        <v>240</v>
      </c>
    </row>
    <row r="93" spans="1:13" x14ac:dyDescent="0.2">
      <c r="A93" s="127">
        <v>5050</v>
      </c>
      <c r="B93" s="128" t="s">
        <v>70</v>
      </c>
      <c r="C93" s="129" t="s">
        <v>6</v>
      </c>
      <c r="D93" s="130">
        <v>4</v>
      </c>
      <c r="E93" s="288"/>
      <c r="F93" s="289" t="s">
        <v>237</v>
      </c>
      <c r="G93" s="290" t="s">
        <v>238</v>
      </c>
      <c r="H93" s="288"/>
      <c r="I93" s="291" t="s">
        <v>243</v>
      </c>
      <c r="J93" s="291" t="s">
        <v>174</v>
      </c>
      <c r="K93" s="288"/>
      <c r="L93" s="292" t="s">
        <v>237</v>
      </c>
      <c r="M93" s="293" t="s">
        <v>240</v>
      </c>
    </row>
    <row r="94" spans="1:13" x14ac:dyDescent="0.2">
      <c r="A94" s="133">
        <v>5150</v>
      </c>
      <c r="B94" s="134" t="s">
        <v>69</v>
      </c>
      <c r="C94" s="129" t="s">
        <v>8</v>
      </c>
      <c r="D94" s="130">
        <v>2</v>
      </c>
      <c r="E94" s="288"/>
      <c r="F94" s="289" t="s">
        <v>248</v>
      </c>
      <c r="G94" s="290" t="s">
        <v>238</v>
      </c>
      <c r="H94" s="288"/>
      <c r="I94" s="291" t="s">
        <v>237</v>
      </c>
      <c r="J94" s="291" t="s">
        <v>244</v>
      </c>
      <c r="K94" s="288"/>
      <c r="L94" s="292" t="s">
        <v>245</v>
      </c>
      <c r="M94" s="293" t="s">
        <v>240</v>
      </c>
    </row>
    <row r="95" spans="1:13" x14ac:dyDescent="0.2">
      <c r="A95" s="127">
        <v>5200</v>
      </c>
      <c r="B95" s="128" t="s">
        <v>68</v>
      </c>
      <c r="C95" s="129" t="s">
        <v>8</v>
      </c>
      <c r="D95" s="130">
        <v>3</v>
      </c>
      <c r="E95" s="288"/>
      <c r="F95" s="289" t="s">
        <v>237</v>
      </c>
      <c r="G95" s="290" t="s">
        <v>238</v>
      </c>
      <c r="H95" s="288"/>
      <c r="I95" s="291" t="s">
        <v>237</v>
      </c>
      <c r="J95" s="291" t="s">
        <v>238</v>
      </c>
      <c r="K95" s="288"/>
      <c r="L95" s="292" t="s">
        <v>239</v>
      </c>
      <c r="M95" s="293" t="s">
        <v>240</v>
      </c>
    </row>
    <row r="96" spans="1:13" x14ac:dyDescent="0.2">
      <c r="A96" s="127">
        <v>5270</v>
      </c>
      <c r="B96" s="128" t="s">
        <v>67</v>
      </c>
      <c r="C96" s="129" t="s">
        <v>3</v>
      </c>
      <c r="D96" s="130">
        <v>4</v>
      </c>
      <c r="E96" s="288"/>
      <c r="F96" s="289" t="s">
        <v>237</v>
      </c>
      <c r="G96" s="290" t="s">
        <v>238</v>
      </c>
      <c r="H96" s="288"/>
      <c r="I96" s="291" t="s">
        <v>243</v>
      </c>
      <c r="J96" s="291" t="s">
        <v>174</v>
      </c>
      <c r="K96" s="288"/>
      <c r="L96" s="292" t="s">
        <v>237</v>
      </c>
      <c r="M96" s="293" t="s">
        <v>240</v>
      </c>
    </row>
    <row r="97" spans="1:13" x14ac:dyDescent="0.2">
      <c r="A97" s="127">
        <v>5300</v>
      </c>
      <c r="B97" s="128" t="s">
        <v>66</v>
      </c>
      <c r="C97" s="129" t="s">
        <v>3</v>
      </c>
      <c r="D97" s="130">
        <v>11</v>
      </c>
      <c r="E97" s="288"/>
      <c r="F97" s="289" t="s">
        <v>237</v>
      </c>
      <c r="G97" s="290" t="s">
        <v>238</v>
      </c>
      <c r="H97" s="288"/>
      <c r="I97" s="291" t="s">
        <v>237</v>
      </c>
      <c r="J97" s="291" t="s">
        <v>238</v>
      </c>
      <c r="K97" s="288"/>
      <c r="L97" s="292" t="s">
        <v>239</v>
      </c>
      <c r="M97" s="293" t="s">
        <v>240</v>
      </c>
    </row>
    <row r="98" spans="1:13" x14ac:dyDescent="0.2">
      <c r="A98" s="127">
        <v>5350</v>
      </c>
      <c r="B98" s="128" t="s">
        <v>65</v>
      </c>
      <c r="C98" s="129" t="s">
        <v>8</v>
      </c>
      <c r="D98" s="130">
        <v>2</v>
      </c>
      <c r="E98" s="288"/>
      <c r="F98" s="289" t="s">
        <v>248</v>
      </c>
      <c r="G98" s="290" t="s">
        <v>238</v>
      </c>
      <c r="H98" s="288"/>
      <c r="I98" s="291" t="s">
        <v>237</v>
      </c>
      <c r="J98" s="291" t="s">
        <v>244</v>
      </c>
      <c r="K98" s="288"/>
      <c r="L98" s="292" t="s">
        <v>242</v>
      </c>
      <c r="M98" s="293" t="s">
        <v>240</v>
      </c>
    </row>
    <row r="99" spans="1:13" x14ac:dyDescent="0.2">
      <c r="A99" s="127">
        <v>5500</v>
      </c>
      <c r="B99" s="128" t="s">
        <v>64</v>
      </c>
      <c r="C99" s="129" t="s">
        <v>3</v>
      </c>
      <c r="D99" s="130">
        <v>10</v>
      </c>
      <c r="E99" s="294"/>
      <c r="F99" s="289" t="s">
        <v>237</v>
      </c>
      <c r="G99" s="290" t="s">
        <v>238</v>
      </c>
      <c r="H99" s="294"/>
      <c r="I99" s="291" t="s">
        <v>243</v>
      </c>
      <c r="J99" s="291" t="s">
        <v>174</v>
      </c>
      <c r="K99" s="294"/>
      <c r="L99" s="292" t="s">
        <v>239</v>
      </c>
      <c r="M99" s="293" t="s">
        <v>240</v>
      </c>
    </row>
    <row r="100" spans="1:13" x14ac:dyDescent="0.2">
      <c r="A100" s="127">
        <v>5550</v>
      </c>
      <c r="B100" s="128" t="s">
        <v>63</v>
      </c>
      <c r="C100" s="129" t="s">
        <v>3</v>
      </c>
      <c r="D100" s="130">
        <v>9</v>
      </c>
      <c r="E100" s="288"/>
      <c r="F100" s="289" t="s">
        <v>242</v>
      </c>
      <c r="G100" s="290" t="s">
        <v>238</v>
      </c>
      <c r="H100" s="288"/>
      <c r="I100" s="291" t="s">
        <v>243</v>
      </c>
      <c r="J100" s="291" t="s">
        <v>174</v>
      </c>
      <c r="K100" s="288"/>
      <c r="L100" s="292" t="s">
        <v>237</v>
      </c>
      <c r="M100" s="293" t="s">
        <v>240</v>
      </c>
    </row>
    <row r="101" spans="1:13" x14ac:dyDescent="0.2">
      <c r="A101" s="127">
        <v>5650</v>
      </c>
      <c r="B101" s="128" t="s">
        <v>62</v>
      </c>
      <c r="C101" s="129" t="s">
        <v>11</v>
      </c>
      <c r="D101" s="130">
        <v>11</v>
      </c>
      <c r="E101" s="288"/>
      <c r="F101" s="289" t="s">
        <v>237</v>
      </c>
      <c r="G101" s="290" t="s">
        <v>238</v>
      </c>
      <c r="H101" s="288"/>
      <c r="I101" s="291" t="s">
        <v>237</v>
      </c>
      <c r="J101" s="291" t="s">
        <v>238</v>
      </c>
      <c r="K101" s="288"/>
      <c r="L101" s="292" t="s">
        <v>239</v>
      </c>
      <c r="M101" s="293" t="s">
        <v>240</v>
      </c>
    </row>
    <row r="102" spans="1:13" x14ac:dyDescent="0.2">
      <c r="A102" s="127">
        <v>5700</v>
      </c>
      <c r="B102" s="128" t="s">
        <v>61</v>
      </c>
      <c r="C102" s="129" t="s">
        <v>11</v>
      </c>
      <c r="D102" s="130">
        <v>11</v>
      </c>
      <c r="E102" s="288"/>
      <c r="F102" s="289" t="s">
        <v>237</v>
      </c>
      <c r="G102" s="290" t="s">
        <v>238</v>
      </c>
      <c r="H102" s="288"/>
      <c r="I102" s="291" t="s">
        <v>237</v>
      </c>
      <c r="J102" s="291" t="s">
        <v>240</v>
      </c>
      <c r="K102" s="288"/>
      <c r="L102" s="292" t="s">
        <v>237</v>
      </c>
      <c r="M102" s="293" t="s">
        <v>238</v>
      </c>
    </row>
    <row r="103" spans="1:13" x14ac:dyDescent="0.2">
      <c r="A103" s="127">
        <v>5750</v>
      </c>
      <c r="B103" s="128" t="s">
        <v>60</v>
      </c>
      <c r="C103" s="129" t="s">
        <v>3</v>
      </c>
      <c r="D103" s="130">
        <v>11</v>
      </c>
      <c r="E103" s="288"/>
      <c r="F103" s="289" t="s">
        <v>237</v>
      </c>
      <c r="G103" s="290" t="s">
        <v>238</v>
      </c>
      <c r="H103" s="288"/>
      <c r="I103" s="291" t="s">
        <v>237</v>
      </c>
      <c r="J103" s="291" t="s">
        <v>238</v>
      </c>
      <c r="K103" s="288"/>
      <c r="L103" s="292" t="s">
        <v>239</v>
      </c>
      <c r="M103" s="293" t="s">
        <v>240</v>
      </c>
    </row>
    <row r="104" spans="1:13" x14ac:dyDescent="0.2">
      <c r="A104" s="127">
        <v>5800</v>
      </c>
      <c r="B104" s="128" t="s">
        <v>59</v>
      </c>
      <c r="C104" s="129" t="s">
        <v>3</v>
      </c>
      <c r="D104" s="130">
        <v>10</v>
      </c>
      <c r="E104" s="288"/>
      <c r="F104" s="289" t="s">
        <v>237</v>
      </c>
      <c r="G104" s="290" t="s">
        <v>238</v>
      </c>
      <c r="H104" s="288"/>
      <c r="I104" s="291" t="s">
        <v>243</v>
      </c>
      <c r="J104" s="291" t="s">
        <v>174</v>
      </c>
      <c r="K104" s="288"/>
      <c r="L104" s="292" t="s">
        <v>237</v>
      </c>
      <c r="M104" s="293" t="s">
        <v>240</v>
      </c>
    </row>
    <row r="105" spans="1:13" x14ac:dyDescent="0.2">
      <c r="A105" s="127">
        <v>5850</v>
      </c>
      <c r="B105" s="128" t="s">
        <v>58</v>
      </c>
      <c r="C105" s="129" t="s">
        <v>3</v>
      </c>
      <c r="D105" s="130">
        <v>10</v>
      </c>
      <c r="E105" s="288"/>
      <c r="F105" s="289" t="s">
        <v>237</v>
      </c>
      <c r="G105" s="290" t="s">
        <v>238</v>
      </c>
      <c r="H105" s="288"/>
      <c r="I105" s="291" t="s">
        <v>243</v>
      </c>
      <c r="J105" s="291" t="s">
        <v>174</v>
      </c>
      <c r="K105" s="288"/>
      <c r="L105" s="292" t="s">
        <v>237</v>
      </c>
      <c r="M105" s="293" t="s">
        <v>240</v>
      </c>
    </row>
    <row r="106" spans="1:13" x14ac:dyDescent="0.2">
      <c r="A106" s="127">
        <v>5900</v>
      </c>
      <c r="B106" s="128" t="s">
        <v>57</v>
      </c>
      <c r="C106" s="129" t="s">
        <v>6</v>
      </c>
      <c r="D106" s="130">
        <v>5</v>
      </c>
      <c r="E106" s="288"/>
      <c r="F106" s="289" t="s">
        <v>237</v>
      </c>
      <c r="G106" s="290" t="s">
        <v>238</v>
      </c>
      <c r="H106" s="288"/>
      <c r="I106" s="291" t="s">
        <v>237</v>
      </c>
      <c r="J106" s="291" t="s">
        <v>238</v>
      </c>
      <c r="K106" s="288"/>
      <c r="L106" s="292" t="s">
        <v>239</v>
      </c>
      <c r="M106" s="293" t="s">
        <v>240</v>
      </c>
    </row>
    <row r="107" spans="1:13" x14ac:dyDescent="0.2">
      <c r="A107" s="127">
        <v>5950</v>
      </c>
      <c r="B107" s="128" t="s">
        <v>56</v>
      </c>
      <c r="C107" s="129" t="s">
        <v>8</v>
      </c>
      <c r="D107" s="130">
        <v>2</v>
      </c>
      <c r="E107" s="288"/>
      <c r="F107" s="289" t="s">
        <v>239</v>
      </c>
      <c r="G107" s="290" t="s">
        <v>240</v>
      </c>
      <c r="H107" s="288"/>
      <c r="I107" s="291" t="s">
        <v>250</v>
      </c>
      <c r="J107" s="291" t="s">
        <v>238</v>
      </c>
      <c r="K107" s="288"/>
      <c r="L107" s="292" t="s">
        <v>237</v>
      </c>
      <c r="M107" s="293" t="s">
        <v>240</v>
      </c>
    </row>
    <row r="108" spans="1:13" x14ac:dyDescent="0.2">
      <c r="A108" s="127">
        <v>6110</v>
      </c>
      <c r="B108" s="128" t="s">
        <v>55</v>
      </c>
      <c r="C108" s="129" t="s">
        <v>3</v>
      </c>
      <c r="D108" s="130">
        <v>10</v>
      </c>
      <c r="E108" s="288"/>
      <c r="F108" s="289" t="s">
        <v>243</v>
      </c>
      <c r="G108" s="290" t="s">
        <v>174</v>
      </c>
      <c r="H108" s="288"/>
      <c r="I108" s="291" t="s">
        <v>243</v>
      </c>
      <c r="J108" s="291" t="s">
        <v>174</v>
      </c>
      <c r="K108" s="288"/>
      <c r="L108" s="292" t="s">
        <v>237</v>
      </c>
      <c r="M108" s="293" t="s">
        <v>240</v>
      </c>
    </row>
    <row r="109" spans="1:13" x14ac:dyDescent="0.2">
      <c r="A109" s="127">
        <v>6150</v>
      </c>
      <c r="B109" s="128" t="s">
        <v>54</v>
      </c>
      <c r="C109" s="129" t="s">
        <v>3</v>
      </c>
      <c r="D109" s="130">
        <v>4</v>
      </c>
      <c r="E109" s="288"/>
      <c r="F109" s="289" t="s">
        <v>237</v>
      </c>
      <c r="G109" s="290" t="s">
        <v>238</v>
      </c>
      <c r="H109" s="288"/>
      <c r="I109" s="291" t="s">
        <v>237</v>
      </c>
      <c r="J109" s="291" t="s">
        <v>240</v>
      </c>
      <c r="K109" s="288"/>
      <c r="L109" s="292" t="s">
        <v>237</v>
      </c>
      <c r="M109" s="293" t="s">
        <v>240</v>
      </c>
    </row>
    <row r="110" spans="1:13" x14ac:dyDescent="0.2">
      <c r="A110" s="127">
        <v>6180</v>
      </c>
      <c r="B110" s="128" t="s">
        <v>53</v>
      </c>
      <c r="C110" s="129" t="s">
        <v>3</v>
      </c>
      <c r="D110" s="130">
        <v>11</v>
      </c>
      <c r="E110" s="288"/>
      <c r="F110" s="289" t="s">
        <v>237</v>
      </c>
      <c r="G110" s="290" t="s">
        <v>238</v>
      </c>
      <c r="H110" s="288"/>
      <c r="I110" s="291" t="s">
        <v>237</v>
      </c>
      <c r="J110" s="291" t="s">
        <v>238</v>
      </c>
      <c r="K110" s="288"/>
      <c r="L110" s="292" t="s">
        <v>239</v>
      </c>
      <c r="M110" s="293" t="s">
        <v>240</v>
      </c>
    </row>
    <row r="111" spans="1:13" x14ac:dyDescent="0.2">
      <c r="A111" s="127">
        <v>6200</v>
      </c>
      <c r="B111" s="128" t="s">
        <v>52</v>
      </c>
      <c r="C111" s="129" t="s">
        <v>3</v>
      </c>
      <c r="D111" s="130">
        <v>11</v>
      </c>
      <c r="E111" s="288"/>
      <c r="F111" s="289" t="s">
        <v>237</v>
      </c>
      <c r="G111" s="290" t="s">
        <v>238</v>
      </c>
      <c r="H111" s="288"/>
      <c r="I111" s="291" t="s">
        <v>243</v>
      </c>
      <c r="J111" s="291" t="s">
        <v>174</v>
      </c>
      <c r="K111" s="288"/>
      <c r="L111" s="292" t="s">
        <v>237</v>
      </c>
      <c r="M111" s="293" t="s">
        <v>240</v>
      </c>
    </row>
    <row r="112" spans="1:13" x14ac:dyDescent="0.2">
      <c r="A112" s="127">
        <v>6250</v>
      </c>
      <c r="B112" s="128" t="s">
        <v>51</v>
      </c>
      <c r="C112" s="129" t="s">
        <v>8</v>
      </c>
      <c r="D112" s="130">
        <v>3</v>
      </c>
      <c r="E112" s="288"/>
      <c r="F112" s="289" t="s">
        <v>237</v>
      </c>
      <c r="G112" s="290" t="s">
        <v>238</v>
      </c>
      <c r="H112" s="288"/>
      <c r="I112" s="291" t="s">
        <v>237</v>
      </c>
      <c r="J112" s="291" t="s">
        <v>238</v>
      </c>
      <c r="K112" s="288"/>
      <c r="L112" s="292" t="s">
        <v>239</v>
      </c>
      <c r="M112" s="293" t="s">
        <v>240</v>
      </c>
    </row>
    <row r="113" spans="1:13" x14ac:dyDescent="0.2">
      <c r="A113" s="127">
        <v>6350</v>
      </c>
      <c r="B113" s="128" t="s">
        <v>50</v>
      </c>
      <c r="C113" s="129" t="s">
        <v>8</v>
      </c>
      <c r="D113" s="130">
        <v>7</v>
      </c>
      <c r="E113" s="288"/>
      <c r="F113" s="289" t="s">
        <v>237</v>
      </c>
      <c r="G113" s="290" t="s">
        <v>238</v>
      </c>
      <c r="H113" s="288"/>
      <c r="I113" s="291" t="s">
        <v>237</v>
      </c>
      <c r="J113" s="291" t="s">
        <v>240</v>
      </c>
      <c r="K113" s="288"/>
      <c r="L113" s="292" t="s">
        <v>239</v>
      </c>
      <c r="M113" s="293" t="s">
        <v>238</v>
      </c>
    </row>
    <row r="114" spans="1:13" x14ac:dyDescent="0.2">
      <c r="A114" s="127">
        <v>6370</v>
      </c>
      <c r="B114" s="128" t="s">
        <v>49</v>
      </c>
      <c r="C114" s="129" t="s">
        <v>8</v>
      </c>
      <c r="D114" s="130">
        <v>2</v>
      </c>
      <c r="E114" s="288"/>
      <c r="F114" s="289" t="s">
        <v>239</v>
      </c>
      <c r="G114" s="290" t="s">
        <v>238</v>
      </c>
      <c r="H114" s="288"/>
      <c r="I114" s="291" t="s">
        <v>250</v>
      </c>
      <c r="J114" s="291" t="s">
        <v>244</v>
      </c>
      <c r="K114" s="288"/>
      <c r="L114" s="292" t="s">
        <v>245</v>
      </c>
      <c r="M114" s="293" t="s">
        <v>240</v>
      </c>
    </row>
    <row r="115" spans="1:13" x14ac:dyDescent="0.2">
      <c r="A115" s="127">
        <v>6400</v>
      </c>
      <c r="B115" s="128" t="s">
        <v>48</v>
      </c>
      <c r="C115" s="129" t="s">
        <v>6</v>
      </c>
      <c r="D115" s="130">
        <v>4</v>
      </c>
      <c r="E115" s="288"/>
      <c r="F115" s="289" t="s">
        <v>237</v>
      </c>
      <c r="G115" s="290" t="s">
        <v>238</v>
      </c>
      <c r="H115" s="288"/>
      <c r="I115" s="291" t="s">
        <v>243</v>
      </c>
      <c r="J115" s="291" t="s">
        <v>174</v>
      </c>
      <c r="K115" s="288"/>
      <c r="L115" s="292" t="s">
        <v>237</v>
      </c>
      <c r="M115" s="293" t="s">
        <v>240</v>
      </c>
    </row>
    <row r="116" spans="1:13" x14ac:dyDescent="0.2">
      <c r="A116" s="127">
        <v>6470</v>
      </c>
      <c r="B116" s="128" t="s">
        <v>47</v>
      </c>
      <c r="C116" s="129" t="s">
        <v>3</v>
      </c>
      <c r="D116" s="130">
        <v>4</v>
      </c>
      <c r="E116" s="288"/>
      <c r="F116" s="289" t="s">
        <v>237</v>
      </c>
      <c r="G116" s="290" t="s">
        <v>238</v>
      </c>
      <c r="H116" s="288"/>
      <c r="I116" s="291" t="s">
        <v>237</v>
      </c>
      <c r="J116" s="291" t="s">
        <v>238</v>
      </c>
      <c r="K116" s="288"/>
      <c r="L116" s="292" t="s">
        <v>239</v>
      </c>
      <c r="M116" s="293" t="s">
        <v>240</v>
      </c>
    </row>
    <row r="117" spans="1:13" x14ac:dyDescent="0.2">
      <c r="A117" s="127">
        <v>6550</v>
      </c>
      <c r="B117" s="128" t="s">
        <v>46</v>
      </c>
      <c r="C117" s="129" t="s">
        <v>8</v>
      </c>
      <c r="D117" s="130">
        <v>3</v>
      </c>
      <c r="E117" s="288"/>
      <c r="F117" s="289" t="s">
        <v>237</v>
      </c>
      <c r="G117" s="290" t="s">
        <v>238</v>
      </c>
      <c r="H117" s="288"/>
      <c r="I117" s="291" t="s">
        <v>237</v>
      </c>
      <c r="J117" s="291" t="s">
        <v>238</v>
      </c>
      <c r="K117" s="288"/>
      <c r="L117" s="292" t="s">
        <v>239</v>
      </c>
      <c r="M117" s="293" t="s">
        <v>240</v>
      </c>
    </row>
    <row r="118" spans="1:13" x14ac:dyDescent="0.2">
      <c r="A118" s="127">
        <v>6610</v>
      </c>
      <c r="B118" s="128" t="s">
        <v>45</v>
      </c>
      <c r="C118" s="129" t="s">
        <v>11</v>
      </c>
      <c r="D118" s="130">
        <v>4</v>
      </c>
      <c r="E118" s="288"/>
      <c r="F118" s="289" t="s">
        <v>237</v>
      </c>
      <c r="G118" s="290" t="s">
        <v>238</v>
      </c>
      <c r="H118" s="288"/>
      <c r="I118" s="291" t="s">
        <v>237</v>
      </c>
      <c r="J118" s="291" t="s">
        <v>238</v>
      </c>
      <c r="K118" s="288"/>
      <c r="L118" s="292" t="s">
        <v>237</v>
      </c>
      <c r="M118" s="293" t="s">
        <v>240</v>
      </c>
    </row>
    <row r="119" spans="1:13" x14ac:dyDescent="0.2">
      <c r="A119" s="127">
        <v>6650</v>
      </c>
      <c r="B119" s="128" t="s">
        <v>44</v>
      </c>
      <c r="C119" s="129" t="s">
        <v>8</v>
      </c>
      <c r="D119" s="130">
        <v>3</v>
      </c>
      <c r="E119" s="288"/>
      <c r="F119" s="289" t="s">
        <v>237</v>
      </c>
      <c r="G119" s="290" t="s">
        <v>238</v>
      </c>
      <c r="H119" s="288"/>
      <c r="I119" s="291" t="s">
        <v>243</v>
      </c>
      <c r="J119" s="291" t="s">
        <v>174</v>
      </c>
      <c r="K119" s="288"/>
      <c r="L119" s="292" t="s">
        <v>237</v>
      </c>
      <c r="M119" s="293" t="s">
        <v>240</v>
      </c>
    </row>
    <row r="120" spans="1:13" x14ac:dyDescent="0.2">
      <c r="A120" s="133">
        <v>6700</v>
      </c>
      <c r="B120" s="134" t="s">
        <v>43</v>
      </c>
      <c r="C120" s="129" t="s">
        <v>8</v>
      </c>
      <c r="D120" s="130">
        <v>3</v>
      </c>
      <c r="E120" s="288"/>
      <c r="F120" s="289" t="s">
        <v>237</v>
      </c>
      <c r="G120" s="290" t="s">
        <v>238</v>
      </c>
      <c r="H120" s="288"/>
      <c r="I120" s="291" t="s">
        <v>237</v>
      </c>
      <c r="J120" s="291" t="s">
        <v>238</v>
      </c>
      <c r="K120" s="288"/>
      <c r="L120" s="292" t="s">
        <v>239</v>
      </c>
      <c r="M120" s="293" t="s">
        <v>240</v>
      </c>
    </row>
    <row r="121" spans="1:13" x14ac:dyDescent="0.2">
      <c r="A121" s="127">
        <v>6900</v>
      </c>
      <c r="B121" s="135" t="s">
        <v>42</v>
      </c>
      <c r="C121" s="129" t="s">
        <v>6</v>
      </c>
      <c r="D121" s="130">
        <v>4</v>
      </c>
      <c r="E121" s="288"/>
      <c r="F121" s="289" t="s">
        <v>237</v>
      </c>
      <c r="G121" s="290" t="s">
        <v>238</v>
      </c>
      <c r="H121" s="288"/>
      <c r="I121" s="291" t="s">
        <v>237</v>
      </c>
      <c r="J121" s="291" t="s">
        <v>238</v>
      </c>
      <c r="K121" s="288"/>
      <c r="L121" s="292" t="s">
        <v>237</v>
      </c>
      <c r="M121" s="293" t="s">
        <v>238</v>
      </c>
    </row>
    <row r="122" spans="1:13" x14ac:dyDescent="0.2">
      <c r="A122" s="127">
        <v>6950</v>
      </c>
      <c r="B122" s="128" t="s">
        <v>41</v>
      </c>
      <c r="C122" s="129" t="s">
        <v>6</v>
      </c>
      <c r="D122" s="130">
        <v>5</v>
      </c>
      <c r="E122" s="288"/>
      <c r="F122" s="289" t="s">
        <v>237</v>
      </c>
      <c r="G122" s="290" t="s">
        <v>238</v>
      </c>
      <c r="H122" s="288"/>
      <c r="I122" s="291" t="s">
        <v>243</v>
      </c>
      <c r="J122" s="291" t="s">
        <v>174</v>
      </c>
      <c r="K122" s="288"/>
      <c r="L122" s="292" t="s">
        <v>242</v>
      </c>
      <c r="M122" s="293" t="s">
        <v>240</v>
      </c>
    </row>
    <row r="123" spans="1:13" x14ac:dyDescent="0.2">
      <c r="A123" s="127">
        <v>7000</v>
      </c>
      <c r="B123" s="128" t="s">
        <v>40</v>
      </c>
      <c r="C123" s="129" t="s">
        <v>11</v>
      </c>
      <c r="D123" s="130">
        <v>4</v>
      </c>
      <c r="E123" s="288"/>
      <c r="F123" s="289" t="s">
        <v>237</v>
      </c>
      <c r="G123" s="290" t="s">
        <v>238</v>
      </c>
      <c r="H123" s="288"/>
      <c r="I123" s="291" t="s">
        <v>243</v>
      </c>
      <c r="J123" s="291" t="s">
        <v>174</v>
      </c>
      <c r="K123" s="288"/>
      <c r="L123" s="292" t="s">
        <v>237</v>
      </c>
      <c r="M123" s="293" t="s">
        <v>240</v>
      </c>
    </row>
    <row r="124" spans="1:13" x14ac:dyDescent="0.2">
      <c r="A124" s="127">
        <v>7050</v>
      </c>
      <c r="B124" s="128" t="s">
        <v>39</v>
      </c>
      <c r="C124" s="129" t="s">
        <v>3</v>
      </c>
      <c r="D124" s="130">
        <v>10</v>
      </c>
      <c r="E124" s="288"/>
      <c r="F124" s="289" t="s">
        <v>249</v>
      </c>
      <c r="G124" s="290" t="s">
        <v>238</v>
      </c>
      <c r="H124" s="288"/>
      <c r="I124" s="291" t="s">
        <v>243</v>
      </c>
      <c r="J124" s="291" t="s">
        <v>174</v>
      </c>
      <c r="K124" s="288"/>
      <c r="L124" s="292" t="s">
        <v>237</v>
      </c>
      <c r="M124" s="293" t="s">
        <v>240</v>
      </c>
    </row>
    <row r="125" spans="1:13" x14ac:dyDescent="0.2">
      <c r="A125" s="127">
        <v>7100</v>
      </c>
      <c r="B125" s="128" t="s">
        <v>38</v>
      </c>
      <c r="C125" s="129" t="s">
        <v>8</v>
      </c>
      <c r="D125" s="130">
        <v>2</v>
      </c>
      <c r="E125" s="288"/>
      <c r="F125" s="289" t="s">
        <v>237</v>
      </c>
      <c r="G125" s="290" t="s">
        <v>238</v>
      </c>
      <c r="H125" s="288"/>
      <c r="I125" s="291" t="s">
        <v>237</v>
      </c>
      <c r="J125" s="291" t="s">
        <v>238</v>
      </c>
      <c r="K125" s="288"/>
      <c r="L125" s="292" t="s">
        <v>242</v>
      </c>
      <c r="M125" s="293" t="s">
        <v>240</v>
      </c>
    </row>
    <row r="126" spans="1:13" x14ac:dyDescent="0.2">
      <c r="A126" s="127">
        <v>7150</v>
      </c>
      <c r="B126" s="128" t="s">
        <v>37</v>
      </c>
      <c r="C126" s="129" t="s">
        <v>8</v>
      </c>
      <c r="D126" s="130">
        <v>3</v>
      </c>
      <c r="E126" s="288"/>
      <c r="F126" s="289" t="s">
        <v>237</v>
      </c>
      <c r="G126" s="290" t="s">
        <v>238</v>
      </c>
      <c r="H126" s="288"/>
      <c r="I126" s="291" t="s">
        <v>237</v>
      </c>
      <c r="J126" s="291" t="s">
        <v>238</v>
      </c>
      <c r="K126" s="288"/>
      <c r="L126" s="292" t="s">
        <v>242</v>
      </c>
      <c r="M126" s="293" t="s">
        <v>240</v>
      </c>
    </row>
    <row r="127" spans="1:13" x14ac:dyDescent="0.2">
      <c r="A127" s="127">
        <v>7210</v>
      </c>
      <c r="B127" s="128" t="s">
        <v>36</v>
      </c>
      <c r="C127" s="129" t="s">
        <v>8</v>
      </c>
      <c r="D127" s="130">
        <v>1</v>
      </c>
      <c r="E127" s="288"/>
      <c r="F127" s="289" t="s">
        <v>242</v>
      </c>
      <c r="G127" s="290" t="s">
        <v>240</v>
      </c>
      <c r="H127" s="288"/>
      <c r="I127" s="291" t="s">
        <v>242</v>
      </c>
      <c r="J127" s="291" t="s">
        <v>238</v>
      </c>
      <c r="K127" s="288"/>
      <c r="L127" s="292" t="s">
        <v>242</v>
      </c>
      <c r="M127" s="293" t="s">
        <v>240</v>
      </c>
    </row>
    <row r="128" spans="1:13" x14ac:dyDescent="0.2">
      <c r="A128" s="127">
        <v>7310</v>
      </c>
      <c r="B128" s="128" t="s">
        <v>35</v>
      </c>
      <c r="C128" s="129" t="s">
        <v>3</v>
      </c>
      <c r="D128" s="130">
        <v>4</v>
      </c>
      <c r="E128" s="288"/>
      <c r="F128" s="289" t="s">
        <v>237</v>
      </c>
      <c r="G128" s="290" t="s">
        <v>238</v>
      </c>
      <c r="H128" s="288"/>
      <c r="I128" s="291" t="s">
        <v>237</v>
      </c>
      <c r="J128" s="291" t="s">
        <v>238</v>
      </c>
      <c r="K128" s="288"/>
      <c r="L128" s="292" t="s">
        <v>237</v>
      </c>
      <c r="M128" s="293" t="s">
        <v>240</v>
      </c>
    </row>
    <row r="129" spans="1:13" x14ac:dyDescent="0.2">
      <c r="A129" s="127">
        <v>7350</v>
      </c>
      <c r="B129" s="128" t="s">
        <v>34</v>
      </c>
      <c r="C129" s="129" t="s">
        <v>3</v>
      </c>
      <c r="D129" s="130">
        <v>10</v>
      </c>
      <c r="E129" s="288"/>
      <c r="F129" s="289" t="s">
        <v>243</v>
      </c>
      <c r="G129" s="290" t="s">
        <v>174</v>
      </c>
      <c r="H129" s="288"/>
      <c r="I129" s="291" t="s">
        <v>243</v>
      </c>
      <c r="J129" s="291" t="s">
        <v>174</v>
      </c>
      <c r="K129" s="288"/>
      <c r="L129" s="292" t="s">
        <v>237</v>
      </c>
      <c r="M129" s="293" t="s">
        <v>240</v>
      </c>
    </row>
    <row r="130" spans="1:13" x14ac:dyDescent="0.2">
      <c r="A130" s="127">
        <v>7400</v>
      </c>
      <c r="B130" s="128" t="s">
        <v>33</v>
      </c>
      <c r="C130" s="129" t="s">
        <v>3</v>
      </c>
      <c r="D130" s="130">
        <v>10</v>
      </c>
      <c r="E130" s="288"/>
      <c r="F130" s="289" t="s">
        <v>243</v>
      </c>
      <c r="G130" s="290" t="s">
        <v>174</v>
      </c>
      <c r="H130" s="288"/>
      <c r="I130" s="291" t="s">
        <v>243</v>
      </c>
      <c r="J130" s="291" t="s">
        <v>174</v>
      </c>
      <c r="K130" s="288"/>
      <c r="L130" s="292" t="s">
        <v>242</v>
      </c>
      <c r="M130" s="293" t="s">
        <v>240</v>
      </c>
    </row>
    <row r="131" spans="1:13" x14ac:dyDescent="0.2">
      <c r="A131" s="127">
        <v>7450</v>
      </c>
      <c r="B131" s="128" t="s">
        <v>32</v>
      </c>
      <c r="C131" s="129" t="s">
        <v>3</v>
      </c>
      <c r="D131" s="130">
        <v>9</v>
      </c>
      <c r="E131" s="288"/>
      <c r="F131" s="289" t="s">
        <v>237</v>
      </c>
      <c r="G131" s="290" t="s">
        <v>238</v>
      </c>
      <c r="H131" s="288"/>
      <c r="I131" s="291" t="s">
        <v>243</v>
      </c>
      <c r="J131" s="291" t="s">
        <v>174</v>
      </c>
      <c r="K131" s="288"/>
      <c r="L131" s="292" t="s">
        <v>239</v>
      </c>
      <c r="M131" s="293" t="s">
        <v>240</v>
      </c>
    </row>
    <row r="132" spans="1:13" x14ac:dyDescent="0.2">
      <c r="A132" s="127">
        <v>7510</v>
      </c>
      <c r="B132" s="128" t="s">
        <v>31</v>
      </c>
      <c r="C132" s="129" t="s">
        <v>3</v>
      </c>
      <c r="D132" s="130">
        <v>11</v>
      </c>
      <c r="E132" s="288"/>
      <c r="F132" s="289" t="s">
        <v>237</v>
      </c>
      <c r="G132" s="290" t="s">
        <v>238</v>
      </c>
      <c r="H132" s="288"/>
      <c r="I132" s="291" t="s">
        <v>243</v>
      </c>
      <c r="J132" s="291" t="s">
        <v>174</v>
      </c>
      <c r="K132" s="288"/>
      <c r="L132" s="292" t="s">
        <v>242</v>
      </c>
      <c r="M132" s="293" t="s">
        <v>240</v>
      </c>
    </row>
    <row r="133" spans="1:13" x14ac:dyDescent="0.2">
      <c r="A133" s="127">
        <v>7550</v>
      </c>
      <c r="B133" s="128" t="s">
        <v>30</v>
      </c>
      <c r="C133" s="129" t="s">
        <v>11</v>
      </c>
      <c r="D133" s="130">
        <v>5</v>
      </c>
      <c r="E133" s="288"/>
      <c r="F133" s="289" t="s">
        <v>237</v>
      </c>
      <c r="G133" s="290" t="s">
        <v>238</v>
      </c>
      <c r="H133" s="288"/>
      <c r="I133" s="291" t="s">
        <v>237</v>
      </c>
      <c r="J133" s="291" t="s">
        <v>238</v>
      </c>
      <c r="K133" s="288"/>
      <c r="L133" s="292" t="s">
        <v>239</v>
      </c>
      <c r="M133" s="293" t="s">
        <v>240</v>
      </c>
    </row>
    <row r="134" spans="1:13" x14ac:dyDescent="0.2">
      <c r="A134" s="127">
        <v>7620</v>
      </c>
      <c r="B134" s="128" t="s">
        <v>29</v>
      </c>
      <c r="C134" s="129" t="s">
        <v>11</v>
      </c>
      <c r="D134" s="130">
        <v>11</v>
      </c>
      <c r="E134" s="288"/>
      <c r="F134" s="289" t="s">
        <v>237</v>
      </c>
      <c r="G134" s="290" t="s">
        <v>238</v>
      </c>
      <c r="H134" s="288"/>
      <c r="I134" s="291" t="s">
        <v>243</v>
      </c>
      <c r="J134" s="291" t="s">
        <v>174</v>
      </c>
      <c r="K134" s="288"/>
      <c r="L134" s="292" t="s">
        <v>237</v>
      </c>
      <c r="M134" s="293" t="s">
        <v>240</v>
      </c>
    </row>
    <row r="135" spans="1:13" x14ac:dyDescent="0.2">
      <c r="A135" s="127">
        <v>7640</v>
      </c>
      <c r="B135" s="128" t="s">
        <v>28</v>
      </c>
      <c r="C135" s="129" t="s">
        <v>3</v>
      </c>
      <c r="D135" s="130">
        <v>10</v>
      </c>
      <c r="E135" s="288"/>
      <c r="F135" s="289" t="s">
        <v>237</v>
      </c>
      <c r="G135" s="290" t="s">
        <v>238</v>
      </c>
      <c r="H135" s="288"/>
      <c r="I135" s="291" t="s">
        <v>243</v>
      </c>
      <c r="J135" s="291" t="s">
        <v>174</v>
      </c>
      <c r="K135" s="288"/>
      <c r="L135" s="292" t="s">
        <v>242</v>
      </c>
      <c r="M135" s="293" t="s">
        <v>240</v>
      </c>
    </row>
    <row r="136" spans="1:13" x14ac:dyDescent="0.2">
      <c r="A136" s="127">
        <v>7650</v>
      </c>
      <c r="B136" s="128" t="s">
        <v>27</v>
      </c>
      <c r="C136" s="129" t="s">
        <v>3</v>
      </c>
      <c r="D136" s="130">
        <v>10</v>
      </c>
      <c r="E136" s="288"/>
      <c r="F136" s="289" t="s">
        <v>239</v>
      </c>
      <c r="G136" s="290" t="s">
        <v>240</v>
      </c>
      <c r="H136" s="288"/>
      <c r="I136" s="291" t="s">
        <v>237</v>
      </c>
      <c r="J136" s="291" t="s">
        <v>238</v>
      </c>
      <c r="K136" s="288"/>
      <c r="L136" s="292" t="s">
        <v>239</v>
      </c>
      <c r="M136" s="293" t="s">
        <v>240</v>
      </c>
    </row>
    <row r="137" spans="1:13" x14ac:dyDescent="0.2">
      <c r="A137" s="127">
        <v>7700</v>
      </c>
      <c r="B137" s="128" t="s">
        <v>26</v>
      </c>
      <c r="C137" s="129" t="s">
        <v>3</v>
      </c>
      <c r="D137" s="130">
        <v>8</v>
      </c>
      <c r="E137" s="288"/>
      <c r="F137" s="289" t="s">
        <v>243</v>
      </c>
      <c r="G137" s="290" t="s">
        <v>174</v>
      </c>
      <c r="H137" s="288"/>
      <c r="I137" s="291" t="s">
        <v>243</v>
      </c>
      <c r="J137" s="291" t="s">
        <v>174</v>
      </c>
      <c r="K137" s="288"/>
      <c r="L137" s="292" t="s">
        <v>237</v>
      </c>
      <c r="M137" s="293" t="s">
        <v>240</v>
      </c>
    </row>
    <row r="138" spans="1:13" x14ac:dyDescent="0.2">
      <c r="A138" s="127">
        <v>7750</v>
      </c>
      <c r="B138" s="128" t="s">
        <v>25</v>
      </c>
      <c r="C138" s="129" t="s">
        <v>3</v>
      </c>
      <c r="D138" s="130">
        <v>4</v>
      </c>
      <c r="E138" s="288"/>
      <c r="F138" s="289" t="s">
        <v>237</v>
      </c>
      <c r="G138" s="290" t="s">
        <v>238</v>
      </c>
      <c r="H138" s="288"/>
      <c r="I138" s="291" t="s">
        <v>237</v>
      </c>
      <c r="J138" s="291" t="s">
        <v>238</v>
      </c>
      <c r="K138" s="288"/>
      <c r="L138" s="292" t="s">
        <v>242</v>
      </c>
      <c r="M138" s="293" t="s">
        <v>240</v>
      </c>
    </row>
    <row r="139" spans="1:13" x14ac:dyDescent="0.2">
      <c r="A139" s="127">
        <v>7800</v>
      </c>
      <c r="B139" s="128" t="s">
        <v>24</v>
      </c>
      <c r="C139" s="129" t="s">
        <v>3</v>
      </c>
      <c r="D139" s="130">
        <v>9</v>
      </c>
      <c r="E139" s="288"/>
      <c r="F139" s="289" t="s">
        <v>237</v>
      </c>
      <c r="G139" s="290" t="s">
        <v>238</v>
      </c>
      <c r="H139" s="288"/>
      <c r="I139" s="291" t="s">
        <v>243</v>
      </c>
      <c r="J139" s="291" t="s">
        <v>174</v>
      </c>
      <c r="K139" s="288"/>
      <c r="L139" s="292" t="s">
        <v>242</v>
      </c>
      <c r="M139" s="293" t="s">
        <v>240</v>
      </c>
    </row>
    <row r="140" spans="1:13" x14ac:dyDescent="0.2">
      <c r="A140" s="127">
        <v>7850</v>
      </c>
      <c r="B140" s="128" t="s">
        <v>23</v>
      </c>
      <c r="C140" s="129" t="s">
        <v>3</v>
      </c>
      <c r="D140" s="130">
        <v>9</v>
      </c>
      <c r="E140" s="288"/>
      <c r="F140" s="289" t="s">
        <v>237</v>
      </c>
      <c r="G140" s="290" t="s">
        <v>238</v>
      </c>
      <c r="H140" s="288"/>
      <c r="I140" s="291" t="s">
        <v>237</v>
      </c>
      <c r="J140" s="291" t="s">
        <v>238</v>
      </c>
      <c r="K140" s="288"/>
      <c r="L140" s="292" t="s">
        <v>239</v>
      </c>
      <c r="M140" s="293" t="s">
        <v>240</v>
      </c>
    </row>
    <row r="141" spans="1:13" x14ac:dyDescent="0.2">
      <c r="A141" s="127">
        <v>7900</v>
      </c>
      <c r="B141" s="128" t="s">
        <v>22</v>
      </c>
      <c r="C141" s="129" t="s">
        <v>3</v>
      </c>
      <c r="D141" s="130">
        <v>10</v>
      </c>
      <c r="E141" s="288"/>
      <c r="F141" s="289" t="s">
        <v>243</v>
      </c>
      <c r="G141" s="290" t="s">
        <v>174</v>
      </c>
      <c r="H141" s="288"/>
      <c r="I141" s="291" t="s">
        <v>243</v>
      </c>
      <c r="J141" s="291" t="s">
        <v>174</v>
      </c>
      <c r="K141" s="288"/>
      <c r="L141" s="292" t="s">
        <v>237</v>
      </c>
      <c r="M141" s="293" t="s">
        <v>240</v>
      </c>
    </row>
    <row r="142" spans="1:13" x14ac:dyDescent="0.2">
      <c r="A142" s="127">
        <v>7950</v>
      </c>
      <c r="B142" s="128" t="s">
        <v>21</v>
      </c>
      <c r="C142" s="129" t="s">
        <v>3</v>
      </c>
      <c r="D142" s="130">
        <v>9</v>
      </c>
      <c r="E142" s="288"/>
      <c r="F142" s="289" t="s">
        <v>243</v>
      </c>
      <c r="G142" s="290" t="s">
        <v>174</v>
      </c>
      <c r="H142" s="288"/>
      <c r="I142" s="291" t="s">
        <v>243</v>
      </c>
      <c r="J142" s="291" t="s">
        <v>174</v>
      </c>
      <c r="K142" s="288"/>
      <c r="L142" s="292" t="s">
        <v>237</v>
      </c>
      <c r="M142" s="293" t="s">
        <v>240</v>
      </c>
    </row>
    <row r="143" spans="1:13" x14ac:dyDescent="0.2">
      <c r="A143" s="127">
        <v>8000</v>
      </c>
      <c r="B143" s="135" t="s">
        <v>20</v>
      </c>
      <c r="C143" s="129" t="s">
        <v>8</v>
      </c>
      <c r="D143" s="130">
        <v>3</v>
      </c>
      <c r="E143" s="288"/>
      <c r="F143" s="289" t="s">
        <v>248</v>
      </c>
      <c r="G143" s="290" t="s">
        <v>238</v>
      </c>
      <c r="H143" s="288"/>
      <c r="I143" s="291" t="s">
        <v>237</v>
      </c>
      <c r="J143" s="291" t="s">
        <v>238</v>
      </c>
      <c r="K143" s="288"/>
      <c r="L143" s="292" t="s">
        <v>245</v>
      </c>
      <c r="M143" s="293" t="s">
        <v>240</v>
      </c>
    </row>
    <row r="144" spans="1:13" x14ac:dyDescent="0.2">
      <c r="A144" s="127">
        <v>8020</v>
      </c>
      <c r="B144" s="128" t="s">
        <v>19</v>
      </c>
      <c r="C144" s="129" t="s">
        <v>3</v>
      </c>
      <c r="D144" s="130">
        <v>11</v>
      </c>
      <c r="E144" s="288"/>
      <c r="F144" s="289" t="s">
        <v>241</v>
      </c>
      <c r="G144" s="290" t="s">
        <v>240</v>
      </c>
      <c r="H144" s="288"/>
      <c r="I144" s="291" t="s">
        <v>243</v>
      </c>
      <c r="J144" s="291" t="s">
        <v>174</v>
      </c>
      <c r="K144" s="288"/>
      <c r="L144" s="292" t="s">
        <v>237</v>
      </c>
      <c r="M144" s="293" t="s">
        <v>240</v>
      </c>
    </row>
    <row r="145" spans="1:13" x14ac:dyDescent="0.2">
      <c r="A145" s="127">
        <v>8050</v>
      </c>
      <c r="B145" s="128" t="s">
        <v>18</v>
      </c>
      <c r="C145" s="129" t="s">
        <v>8</v>
      </c>
      <c r="D145" s="130">
        <v>2</v>
      </c>
      <c r="E145" s="288"/>
      <c r="F145" s="289" t="s">
        <v>239</v>
      </c>
      <c r="G145" s="290" t="s">
        <v>240</v>
      </c>
      <c r="H145" s="288"/>
      <c r="I145" s="291" t="s">
        <v>237</v>
      </c>
      <c r="J145" s="291" t="s">
        <v>238</v>
      </c>
      <c r="K145" s="288"/>
      <c r="L145" s="292" t="s">
        <v>239</v>
      </c>
      <c r="M145" s="293" t="s">
        <v>240</v>
      </c>
    </row>
    <row r="146" spans="1:13" x14ac:dyDescent="0.2">
      <c r="A146" s="127">
        <v>8100</v>
      </c>
      <c r="B146" s="128" t="s">
        <v>17</v>
      </c>
      <c r="C146" s="129" t="s">
        <v>3</v>
      </c>
      <c r="D146" s="130">
        <v>9</v>
      </c>
      <c r="E146" s="288"/>
      <c r="F146" s="289" t="s">
        <v>237</v>
      </c>
      <c r="G146" s="290" t="s">
        <v>238</v>
      </c>
      <c r="H146" s="288"/>
      <c r="I146" s="291" t="s">
        <v>243</v>
      </c>
      <c r="J146" s="291" t="s">
        <v>174</v>
      </c>
      <c r="K146" s="288"/>
      <c r="L146" s="292" t="s">
        <v>237</v>
      </c>
      <c r="M146" s="293" t="s">
        <v>240</v>
      </c>
    </row>
    <row r="147" spans="1:13" x14ac:dyDescent="0.2">
      <c r="A147" s="127">
        <v>8150</v>
      </c>
      <c r="B147" s="128" t="s">
        <v>16</v>
      </c>
      <c r="C147" s="129" t="s">
        <v>3</v>
      </c>
      <c r="D147" s="130">
        <v>10</v>
      </c>
      <c r="E147" s="288"/>
      <c r="F147" s="289" t="s">
        <v>243</v>
      </c>
      <c r="G147" s="290" t="s">
        <v>174</v>
      </c>
      <c r="H147" s="288"/>
      <c r="I147" s="291" t="s">
        <v>243</v>
      </c>
      <c r="J147" s="291" t="s">
        <v>174</v>
      </c>
      <c r="K147" s="288"/>
      <c r="L147" s="292" t="s">
        <v>237</v>
      </c>
      <c r="M147" s="293" t="s">
        <v>240</v>
      </c>
    </row>
    <row r="148" spans="1:13" x14ac:dyDescent="0.2">
      <c r="A148" s="127">
        <v>8200</v>
      </c>
      <c r="B148" s="128" t="s">
        <v>15</v>
      </c>
      <c r="C148" s="129" t="s">
        <v>3</v>
      </c>
      <c r="D148" s="130">
        <v>10</v>
      </c>
      <c r="E148" s="288"/>
      <c r="F148" s="289" t="s">
        <v>243</v>
      </c>
      <c r="G148" s="290" t="s">
        <v>174</v>
      </c>
      <c r="H148" s="288"/>
      <c r="I148" s="291" t="s">
        <v>243</v>
      </c>
      <c r="J148" s="291" t="s">
        <v>174</v>
      </c>
      <c r="K148" s="288"/>
      <c r="L148" s="292" t="s">
        <v>237</v>
      </c>
      <c r="M148" s="293" t="s">
        <v>240</v>
      </c>
    </row>
    <row r="149" spans="1:13" x14ac:dyDescent="0.2">
      <c r="A149" s="127">
        <v>8250</v>
      </c>
      <c r="B149" s="128" t="s">
        <v>14</v>
      </c>
      <c r="C149" s="129" t="s">
        <v>8</v>
      </c>
      <c r="D149" s="130">
        <v>2</v>
      </c>
      <c r="E149" s="288"/>
      <c r="F149" s="289" t="s">
        <v>237</v>
      </c>
      <c r="G149" s="290" t="s">
        <v>240</v>
      </c>
      <c r="H149" s="288"/>
      <c r="I149" s="291" t="s">
        <v>237</v>
      </c>
      <c r="J149" s="291" t="s">
        <v>240</v>
      </c>
      <c r="K149" s="288"/>
      <c r="L149" s="292" t="s">
        <v>239</v>
      </c>
      <c r="M149" s="293" t="s">
        <v>240</v>
      </c>
    </row>
    <row r="150" spans="1:13" x14ac:dyDescent="0.2">
      <c r="A150" s="127">
        <v>8350</v>
      </c>
      <c r="B150" s="128" t="s">
        <v>13</v>
      </c>
      <c r="C150" s="129" t="s">
        <v>6</v>
      </c>
      <c r="D150" s="130">
        <v>4</v>
      </c>
      <c r="E150" s="288"/>
      <c r="F150" s="289" t="s">
        <v>237</v>
      </c>
      <c r="G150" s="290" t="s">
        <v>238</v>
      </c>
      <c r="H150" s="288"/>
      <c r="I150" s="291" t="s">
        <v>243</v>
      </c>
      <c r="J150" s="291" t="s">
        <v>174</v>
      </c>
      <c r="K150" s="288"/>
      <c r="L150" s="292" t="s">
        <v>245</v>
      </c>
      <c r="M150" s="293" t="s">
        <v>240</v>
      </c>
    </row>
    <row r="151" spans="1:13" x14ac:dyDescent="0.2">
      <c r="A151" s="127">
        <v>8400</v>
      </c>
      <c r="B151" s="128" t="s">
        <v>12</v>
      </c>
      <c r="C151" s="129" t="s">
        <v>11</v>
      </c>
      <c r="D151" s="130">
        <v>6</v>
      </c>
      <c r="E151" s="288"/>
      <c r="F151" s="289" t="s">
        <v>237</v>
      </c>
      <c r="G151" s="290" t="s">
        <v>238</v>
      </c>
      <c r="H151" s="288"/>
      <c r="I151" s="291" t="s">
        <v>237</v>
      </c>
      <c r="J151" s="291" t="s">
        <v>238</v>
      </c>
      <c r="K151" s="288"/>
      <c r="L151" s="292" t="s">
        <v>242</v>
      </c>
      <c r="M151" s="293" t="s">
        <v>240</v>
      </c>
    </row>
    <row r="152" spans="1:13" x14ac:dyDescent="0.2">
      <c r="A152" s="127">
        <v>8450</v>
      </c>
      <c r="B152" s="128" t="s">
        <v>10</v>
      </c>
      <c r="C152" s="129" t="s">
        <v>6</v>
      </c>
      <c r="D152" s="130">
        <v>5</v>
      </c>
      <c r="E152" s="288"/>
      <c r="F152" s="289" t="s">
        <v>237</v>
      </c>
      <c r="G152" s="290" t="s">
        <v>238</v>
      </c>
      <c r="H152" s="288"/>
      <c r="I152" s="291" t="s">
        <v>237</v>
      </c>
      <c r="J152" s="291" t="s">
        <v>238</v>
      </c>
      <c r="K152" s="288"/>
      <c r="L152" s="292" t="s">
        <v>242</v>
      </c>
      <c r="M152" s="293" t="s">
        <v>240</v>
      </c>
    </row>
    <row r="153" spans="1:13" x14ac:dyDescent="0.2">
      <c r="A153" s="127">
        <v>8500</v>
      </c>
      <c r="B153" s="135" t="s">
        <v>9</v>
      </c>
      <c r="C153" s="129" t="s">
        <v>8</v>
      </c>
      <c r="D153" s="130">
        <v>2</v>
      </c>
      <c r="E153" s="288"/>
      <c r="F153" s="289" t="s">
        <v>242</v>
      </c>
      <c r="G153" s="290" t="s">
        <v>240</v>
      </c>
      <c r="H153" s="288"/>
      <c r="I153" s="291" t="s">
        <v>237</v>
      </c>
      <c r="J153" s="291" t="s">
        <v>240</v>
      </c>
      <c r="K153" s="288"/>
      <c r="L153" s="292" t="s">
        <v>242</v>
      </c>
      <c r="M153" s="293" t="s">
        <v>240</v>
      </c>
    </row>
    <row r="154" spans="1:13" x14ac:dyDescent="0.2">
      <c r="A154" s="127">
        <v>8550</v>
      </c>
      <c r="B154" s="128" t="s">
        <v>7</v>
      </c>
      <c r="C154" s="129" t="s">
        <v>6</v>
      </c>
      <c r="D154" s="130">
        <v>7</v>
      </c>
      <c r="E154" s="288"/>
      <c r="F154" s="289" t="s">
        <v>237</v>
      </c>
      <c r="G154" s="290" t="s">
        <v>238</v>
      </c>
      <c r="H154" s="288"/>
      <c r="I154" s="291" t="s">
        <v>237</v>
      </c>
      <c r="J154" s="291" t="s">
        <v>238</v>
      </c>
      <c r="K154" s="288"/>
      <c r="L154" s="292" t="s">
        <v>239</v>
      </c>
      <c r="M154" s="293" t="s">
        <v>240</v>
      </c>
    </row>
    <row r="155" spans="1:13" x14ac:dyDescent="0.2">
      <c r="A155" s="127">
        <v>8710</v>
      </c>
      <c r="B155" s="135" t="s">
        <v>5</v>
      </c>
      <c r="C155" s="129" t="s">
        <v>3</v>
      </c>
      <c r="D155" s="130">
        <v>11</v>
      </c>
      <c r="E155" s="288"/>
      <c r="F155" s="289" t="s">
        <v>237</v>
      </c>
      <c r="G155" s="290" t="s">
        <v>238</v>
      </c>
      <c r="H155" s="288"/>
      <c r="I155" s="291" t="s">
        <v>243</v>
      </c>
      <c r="J155" s="291" t="s">
        <v>174</v>
      </c>
      <c r="K155" s="288"/>
      <c r="L155" s="292" t="s">
        <v>239</v>
      </c>
      <c r="M155" s="293" t="s">
        <v>240</v>
      </c>
    </row>
    <row r="156" spans="1:13" x14ac:dyDescent="0.2">
      <c r="A156" s="127">
        <v>8750</v>
      </c>
      <c r="B156" s="128" t="s">
        <v>4</v>
      </c>
      <c r="C156" s="129" t="s">
        <v>3</v>
      </c>
      <c r="D156" s="130">
        <v>11</v>
      </c>
      <c r="E156" s="295"/>
      <c r="F156" s="289" t="s">
        <v>237</v>
      </c>
      <c r="G156" s="290" t="s">
        <v>240</v>
      </c>
      <c r="H156" s="288"/>
      <c r="I156" s="291" t="s">
        <v>243</v>
      </c>
      <c r="J156" s="291" t="s">
        <v>174</v>
      </c>
      <c r="K156" s="288"/>
      <c r="L156" s="292" t="s">
        <v>239</v>
      </c>
      <c r="M156" s="293" t="s">
        <v>240</v>
      </c>
    </row>
  </sheetData>
  <mergeCells count="4">
    <mergeCell ref="A1:M1"/>
    <mergeCell ref="F3:G3"/>
    <mergeCell ref="I3:J3"/>
    <mergeCell ref="L3:M3"/>
  </mergeCells>
  <printOptions horizontalCentered="1"/>
  <pageMargins left="0.74803149606299213" right="0.74803149606299213" top="0.78740157480314965" bottom="0.59055118110236227" header="0.31496062992125984" footer="0.31496062992125984"/>
  <pageSetup paperSize="9" scale="70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workbookViewId="0">
      <selection activeCell="D28" sqref="D28"/>
    </sheetView>
  </sheetViews>
  <sheetFormatPr defaultRowHeight="12.75" x14ac:dyDescent="0.2"/>
  <cols>
    <col min="1" max="1" width="4.42578125" bestFit="1" customWidth="1"/>
    <col min="2" max="2" width="20" bestFit="1" customWidth="1"/>
    <col min="3" max="3" width="3" bestFit="1" customWidth="1"/>
    <col min="4" max="4" width="7.7109375" bestFit="1" customWidth="1"/>
    <col min="5" max="5" width="9.42578125" bestFit="1" customWidth="1"/>
    <col min="7" max="7" width="10.42578125" bestFit="1" customWidth="1"/>
    <col min="8" max="8" width="60" bestFit="1" customWidth="1"/>
  </cols>
  <sheetData>
    <row r="1" spans="1:9" ht="15.75" customHeight="1" x14ac:dyDescent="0.25">
      <c r="A1" s="407" t="s">
        <v>264</v>
      </c>
      <c r="B1" s="407"/>
      <c r="C1" s="407"/>
      <c r="D1" s="407"/>
      <c r="E1" s="407"/>
      <c r="F1" s="407"/>
      <c r="G1" s="407"/>
      <c r="H1" s="407"/>
      <c r="I1" s="296"/>
    </row>
    <row r="2" spans="1:9" x14ac:dyDescent="0.2">
      <c r="A2" s="6"/>
      <c r="B2" s="6"/>
      <c r="C2" s="6"/>
      <c r="D2" s="297"/>
      <c r="E2" s="297"/>
      <c r="F2" s="297"/>
      <c r="G2" s="298"/>
      <c r="H2" s="298"/>
    </row>
    <row r="3" spans="1:9" ht="33.75" x14ac:dyDescent="0.2">
      <c r="A3" s="299" t="s">
        <v>169</v>
      </c>
      <c r="B3" s="300" t="s">
        <v>168</v>
      </c>
      <c r="C3" s="301" t="s">
        <v>167</v>
      </c>
      <c r="D3" s="302" t="s">
        <v>251</v>
      </c>
      <c r="E3" s="326" t="s">
        <v>184</v>
      </c>
      <c r="F3" s="302" t="s">
        <v>252</v>
      </c>
      <c r="G3" s="303" t="s">
        <v>253</v>
      </c>
      <c r="H3" s="303" t="s">
        <v>254</v>
      </c>
    </row>
    <row r="4" spans="1:9" x14ac:dyDescent="0.2">
      <c r="A4" s="304">
        <v>600</v>
      </c>
      <c r="B4" s="305" t="s">
        <v>148</v>
      </c>
      <c r="C4" s="306" t="s">
        <v>11</v>
      </c>
      <c r="D4" s="307">
        <v>2118</v>
      </c>
      <c r="E4" s="307">
        <v>1739</v>
      </c>
      <c r="F4" s="307">
        <v>379</v>
      </c>
      <c r="G4" s="327">
        <v>0.82105760151085927</v>
      </c>
      <c r="H4" s="328" t="s">
        <v>255</v>
      </c>
    </row>
    <row r="5" spans="1:9" x14ac:dyDescent="0.2">
      <c r="A5" s="304">
        <v>750</v>
      </c>
      <c r="B5" s="305" t="s">
        <v>146</v>
      </c>
      <c r="C5" s="306" t="s">
        <v>8</v>
      </c>
      <c r="D5" s="307">
        <v>97555</v>
      </c>
      <c r="E5" s="307">
        <v>59231</v>
      </c>
      <c r="F5" s="307">
        <v>38324</v>
      </c>
      <c r="G5" s="327">
        <v>0.60715493823996725</v>
      </c>
      <c r="H5" s="329" t="s">
        <v>256</v>
      </c>
    </row>
    <row r="6" spans="1:9" x14ac:dyDescent="0.2">
      <c r="A6" s="304">
        <v>1450</v>
      </c>
      <c r="B6" s="305" t="s">
        <v>132</v>
      </c>
      <c r="C6" s="306" t="s">
        <v>8</v>
      </c>
      <c r="D6" s="307">
        <v>13800</v>
      </c>
      <c r="E6" s="307">
        <v>7901.02</v>
      </c>
      <c r="F6" s="307">
        <v>5898.98</v>
      </c>
      <c r="G6" s="327">
        <v>0.57253768115942028</v>
      </c>
      <c r="H6" s="330" t="s">
        <v>261</v>
      </c>
    </row>
    <row r="7" spans="1:9" x14ac:dyDescent="0.2">
      <c r="A7" s="304">
        <v>1500</v>
      </c>
      <c r="B7" s="305" t="s">
        <v>131</v>
      </c>
      <c r="C7" s="306" t="s">
        <v>8</v>
      </c>
      <c r="D7" s="307">
        <v>29066</v>
      </c>
      <c r="E7" s="307">
        <v>17149</v>
      </c>
      <c r="F7" s="307">
        <v>11917</v>
      </c>
      <c r="G7" s="327">
        <v>0.5900020642675291</v>
      </c>
      <c r="H7" s="330" t="s">
        <v>261</v>
      </c>
    </row>
    <row r="8" spans="1:9" x14ac:dyDescent="0.2">
      <c r="A8" s="304">
        <v>1520</v>
      </c>
      <c r="B8" s="305" t="s">
        <v>257</v>
      </c>
      <c r="C8" s="306" t="s">
        <v>8</v>
      </c>
      <c r="D8" s="307">
        <v>4070</v>
      </c>
      <c r="E8" s="307">
        <v>2564</v>
      </c>
      <c r="F8" s="307">
        <v>1506</v>
      </c>
      <c r="G8" s="327">
        <v>0.62997542997542999</v>
      </c>
      <c r="H8" s="329" t="s">
        <v>256</v>
      </c>
    </row>
    <row r="9" spans="1:9" x14ac:dyDescent="0.2">
      <c r="A9" s="304">
        <v>1800</v>
      </c>
      <c r="B9" s="305" t="s">
        <v>123</v>
      </c>
      <c r="C9" s="306" t="s">
        <v>11</v>
      </c>
      <c r="D9" s="307">
        <v>12201</v>
      </c>
      <c r="E9" s="307">
        <v>5066</v>
      </c>
      <c r="F9" s="307">
        <v>7135</v>
      </c>
      <c r="G9" s="327">
        <v>0.41521186787968201</v>
      </c>
      <c r="H9" s="328" t="s">
        <v>255</v>
      </c>
    </row>
    <row r="10" spans="1:9" x14ac:dyDescent="0.2">
      <c r="A10" s="304">
        <v>2850</v>
      </c>
      <c r="B10" s="305" t="s">
        <v>111</v>
      </c>
      <c r="C10" s="306" t="s">
        <v>8</v>
      </c>
      <c r="D10" s="307">
        <v>64417</v>
      </c>
      <c r="E10" s="307">
        <v>14446</v>
      </c>
      <c r="F10" s="307">
        <v>49971</v>
      </c>
      <c r="G10" s="327">
        <v>0.22425757175900771</v>
      </c>
      <c r="H10" s="329" t="s">
        <v>256</v>
      </c>
    </row>
    <row r="11" spans="1:9" x14ac:dyDescent="0.2">
      <c r="A11" s="304">
        <v>3950</v>
      </c>
      <c r="B11" s="305" t="s">
        <v>92</v>
      </c>
      <c r="C11" s="306" t="s">
        <v>8</v>
      </c>
      <c r="D11" s="307">
        <v>31356</v>
      </c>
      <c r="E11" s="307">
        <v>19127</v>
      </c>
      <c r="F11" s="307">
        <v>12229</v>
      </c>
      <c r="G11" s="327">
        <v>0.60999489730833012</v>
      </c>
      <c r="H11" s="329" t="s">
        <v>256</v>
      </c>
    </row>
    <row r="12" spans="1:9" x14ac:dyDescent="0.2">
      <c r="A12" s="304">
        <v>4900</v>
      </c>
      <c r="B12" s="305" t="s">
        <v>73</v>
      </c>
      <c r="C12" s="306" t="s">
        <v>8</v>
      </c>
      <c r="D12" s="307">
        <v>43466</v>
      </c>
      <c r="E12" s="307">
        <v>23907</v>
      </c>
      <c r="F12" s="307">
        <v>19559</v>
      </c>
      <c r="G12" s="327">
        <v>0.55001610454148064</v>
      </c>
      <c r="H12" s="330" t="s">
        <v>262</v>
      </c>
    </row>
    <row r="13" spans="1:9" x14ac:dyDescent="0.2">
      <c r="A13" s="304">
        <v>5700</v>
      </c>
      <c r="B13" s="305" t="s">
        <v>61</v>
      </c>
      <c r="C13" s="306" t="s">
        <v>11</v>
      </c>
      <c r="D13" s="307">
        <v>2950</v>
      </c>
      <c r="E13" s="307">
        <v>1239</v>
      </c>
      <c r="F13" s="307">
        <v>1711</v>
      </c>
      <c r="G13" s="327">
        <v>0.42</v>
      </c>
      <c r="H13" s="328" t="s">
        <v>255</v>
      </c>
    </row>
    <row r="14" spans="1:9" x14ac:dyDescent="0.2">
      <c r="A14" s="304">
        <v>5950</v>
      </c>
      <c r="B14" s="305" t="s">
        <v>56</v>
      </c>
      <c r="C14" s="306" t="s">
        <v>8</v>
      </c>
      <c r="D14" s="307">
        <v>12764</v>
      </c>
      <c r="E14" s="307">
        <v>7773</v>
      </c>
      <c r="F14" s="307">
        <v>4991</v>
      </c>
      <c r="G14" s="327">
        <v>0.60897837668442489</v>
      </c>
      <c r="H14" s="329" t="s">
        <v>256</v>
      </c>
    </row>
    <row r="15" spans="1:9" x14ac:dyDescent="0.2">
      <c r="A15" s="304">
        <v>6250</v>
      </c>
      <c r="B15" s="305" t="s">
        <v>258</v>
      </c>
      <c r="C15" s="306" t="s">
        <v>8</v>
      </c>
      <c r="D15" s="307">
        <v>4991</v>
      </c>
      <c r="E15" s="307">
        <v>2995</v>
      </c>
      <c r="F15" s="307">
        <v>1996</v>
      </c>
      <c r="G15" s="327">
        <v>0.60008014425966738</v>
      </c>
      <c r="H15" s="329" t="s">
        <v>256</v>
      </c>
    </row>
    <row r="16" spans="1:9" x14ac:dyDescent="0.2">
      <c r="A16" s="304">
        <v>6350</v>
      </c>
      <c r="B16" s="305" t="s">
        <v>50</v>
      </c>
      <c r="C16" s="306" t="s">
        <v>8</v>
      </c>
      <c r="D16" s="307">
        <v>7268</v>
      </c>
      <c r="E16" s="307">
        <v>3634</v>
      </c>
      <c r="F16" s="307">
        <v>3634</v>
      </c>
      <c r="G16" s="327">
        <v>0.5</v>
      </c>
      <c r="H16" s="331" t="s">
        <v>262</v>
      </c>
    </row>
    <row r="17" spans="1:8" x14ac:dyDescent="0.2">
      <c r="A17" s="304">
        <v>6400</v>
      </c>
      <c r="B17" s="305" t="s">
        <v>48</v>
      </c>
      <c r="C17" s="306" t="s">
        <v>6</v>
      </c>
      <c r="D17" s="307">
        <v>25836</v>
      </c>
      <c r="E17" s="307">
        <v>13346</v>
      </c>
      <c r="F17" s="307">
        <v>12490</v>
      </c>
      <c r="G17" s="327">
        <v>0.51656603189348194</v>
      </c>
      <c r="H17" s="329" t="s">
        <v>260</v>
      </c>
    </row>
    <row r="18" spans="1:8" x14ac:dyDescent="0.2">
      <c r="A18" s="304">
        <v>6550</v>
      </c>
      <c r="B18" s="305" t="s">
        <v>263</v>
      </c>
      <c r="C18" s="306" t="s">
        <v>8</v>
      </c>
      <c r="D18" s="307">
        <v>15007</v>
      </c>
      <c r="E18" s="307">
        <v>8572</v>
      </c>
      <c r="F18" s="307">
        <v>6435</v>
      </c>
      <c r="G18" s="327">
        <v>0.57120010661691212</v>
      </c>
      <c r="H18" s="331" t="s">
        <v>262</v>
      </c>
    </row>
    <row r="19" spans="1:8" x14ac:dyDescent="0.2">
      <c r="A19" s="304">
        <v>6650</v>
      </c>
      <c r="B19" s="305" t="s">
        <v>259</v>
      </c>
      <c r="C19" s="306" t="s">
        <v>8</v>
      </c>
      <c r="D19" s="307">
        <v>31579</v>
      </c>
      <c r="E19" s="307">
        <v>19200</v>
      </c>
      <c r="F19" s="307">
        <v>12379</v>
      </c>
      <c r="G19" s="327">
        <v>0.6079989866683555</v>
      </c>
      <c r="H19" s="329" t="s">
        <v>256</v>
      </c>
    </row>
    <row r="20" spans="1:8" x14ac:dyDescent="0.2">
      <c r="A20" s="304">
        <v>7210</v>
      </c>
      <c r="B20" s="305" t="s">
        <v>36</v>
      </c>
      <c r="C20" s="306" t="s">
        <v>8</v>
      </c>
      <c r="D20" s="307">
        <v>41635</v>
      </c>
      <c r="E20" s="307">
        <v>24741</v>
      </c>
      <c r="F20" s="307">
        <v>16894</v>
      </c>
      <c r="G20" s="327">
        <v>0.5942356190704936</v>
      </c>
      <c r="H20" s="331" t="s">
        <v>262</v>
      </c>
    </row>
    <row r="21" spans="1:8" x14ac:dyDescent="0.2">
      <c r="A21" s="304">
        <v>8250</v>
      </c>
      <c r="B21" s="305" t="s">
        <v>14</v>
      </c>
      <c r="C21" s="306" t="s">
        <v>8</v>
      </c>
      <c r="D21" s="307">
        <v>10247</v>
      </c>
      <c r="E21" s="307">
        <v>6192</v>
      </c>
      <c r="F21" s="307">
        <v>4055</v>
      </c>
      <c r="G21" s="327">
        <v>0.60427442178198498</v>
      </c>
      <c r="H21" s="329" t="s">
        <v>256</v>
      </c>
    </row>
    <row r="22" spans="1:8" x14ac:dyDescent="0.2">
      <c r="A22" s="304">
        <v>8350</v>
      </c>
      <c r="B22" s="305" t="s">
        <v>13</v>
      </c>
      <c r="C22" s="306" t="s">
        <v>6</v>
      </c>
      <c r="D22" s="307">
        <v>7371</v>
      </c>
      <c r="E22" s="307">
        <v>4054</v>
      </c>
      <c r="F22" s="307">
        <v>3317</v>
      </c>
      <c r="G22" s="327">
        <v>0.54999321665988332</v>
      </c>
      <c r="H22" s="330" t="s">
        <v>261</v>
      </c>
    </row>
    <row r="23" spans="1:8" x14ac:dyDescent="0.2">
      <c r="A23" s="304">
        <v>8400</v>
      </c>
      <c r="B23" s="305" t="s">
        <v>12</v>
      </c>
      <c r="C23" s="306" t="s">
        <v>11</v>
      </c>
      <c r="D23" s="307">
        <v>9462</v>
      </c>
      <c r="E23" s="307">
        <v>6339</v>
      </c>
      <c r="F23" s="307">
        <v>3123</v>
      </c>
      <c r="G23" s="327">
        <v>0.66994292961318958</v>
      </c>
      <c r="H23" s="330" t="s">
        <v>261</v>
      </c>
    </row>
    <row r="25" spans="1:8" x14ac:dyDescent="0.2">
      <c r="A25" s="408" t="s">
        <v>1</v>
      </c>
      <c r="B25" s="409"/>
      <c r="C25" s="322"/>
      <c r="D25" s="323">
        <f>SUM(D4:D23)</f>
        <v>467159</v>
      </c>
      <c r="E25" s="323">
        <f>SUM(E4:E23)</f>
        <v>249215.02000000002</v>
      </c>
      <c r="F25" s="323">
        <f>SUM(F4:F23)</f>
        <v>217943.97999999998</v>
      </c>
      <c r="G25" s="324">
        <f>E25/D25</f>
        <v>0.53346937552310891</v>
      </c>
      <c r="H25" s="325"/>
    </row>
  </sheetData>
  <sortState ref="A4:I23">
    <sortCondition ref="A4:A23"/>
  </sortState>
  <mergeCells count="2">
    <mergeCell ref="A1:H1"/>
    <mergeCell ref="A25:B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App 1-Services</vt:lpstr>
      <vt:lpstr>App 2-Totals</vt:lpstr>
      <vt:lpstr>App 3-Recycling Rate</vt:lpstr>
      <vt:lpstr>App 4-Recyclables</vt:lpstr>
      <vt:lpstr>App 5-Organics</vt:lpstr>
      <vt:lpstr>App 6-Residual Waste</vt:lpstr>
      <vt:lpstr>App 7-Household and Capita</vt:lpstr>
      <vt:lpstr>App 8-Bin Size and Frequency</vt:lpstr>
      <vt:lpstr>App 9-AWT</vt:lpstr>
      <vt:lpstr>App 10-DWMC</vt:lpstr>
      <vt:lpstr>'App 10-DWMC'!Print_Area</vt:lpstr>
      <vt:lpstr>'App 1-Services'!Print_Area</vt:lpstr>
      <vt:lpstr>'App 2-Totals'!Print_Area</vt:lpstr>
      <vt:lpstr>'App 3-Recycling Rate'!Print_Area</vt:lpstr>
      <vt:lpstr>'App 4-Recyclables'!Print_Area</vt:lpstr>
      <vt:lpstr>'App 5-Organics'!Print_Area</vt:lpstr>
      <vt:lpstr>'App 6-Residual Waste'!Print_Area</vt:lpstr>
      <vt:lpstr>'App 7-Household and Capita'!Print_Area</vt:lpstr>
      <vt:lpstr>'App 8-Bin Size and Frequency'!Print_Area</vt:lpstr>
      <vt:lpstr>'App 10-DWMC'!Print_Titles</vt:lpstr>
      <vt:lpstr>'App 1-Services'!Print_Titles</vt:lpstr>
      <vt:lpstr>'App 3-Recycling Rate'!Print_Titles</vt:lpstr>
      <vt:lpstr>'App 4-Recyclables'!Print_Titles</vt:lpstr>
      <vt:lpstr>'App 5-Organics'!Print_Titles</vt:lpstr>
      <vt:lpstr>'App 6-Residual Waste'!Print_Titles</vt:lpstr>
      <vt:lpstr>'App 7-Household and Capita'!Print_Titles</vt:lpstr>
      <vt:lpstr>'App 8-Bin Size and Frequency'!Print_Titles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White</dc:creator>
  <cp:lastModifiedBy>Lesley Pearson</cp:lastModifiedBy>
  <cp:lastPrinted>2016-03-14T06:10:43Z</cp:lastPrinted>
  <dcterms:created xsi:type="dcterms:W3CDTF">2014-12-11T00:49:17Z</dcterms:created>
  <dcterms:modified xsi:type="dcterms:W3CDTF">2017-05-09T04:35:35Z</dcterms:modified>
</cp:coreProperties>
</file>